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https://o365skt-my.sharepoint.com/personal/1110832_sktelecom_com/Documents/개인업무문서함/IR/3. 실적발표 준비/2021년 2분기/공시용PDF/"/>
    </mc:Choice>
  </mc:AlternateContent>
  <xr:revisionPtr revIDLastSave="113" documentId="8_{F5CB6A36-3953-45BF-B57A-C02FF4FF9BD0}" xr6:coauthVersionLast="46" xr6:coauthVersionMax="46" xr10:uidLastSave="{CECB70C1-F399-449E-B577-AAE350D28092}"/>
  <bookViews>
    <workbookView xWindow="16140" yWindow="1455" windowWidth="17715" windowHeight="13965" tabRatio="790" xr2:uid="{A43CFBF5-C390-412E-956B-074C12DFE5E6}"/>
  </bookViews>
  <sheets>
    <sheet name="E_cover" sheetId="17" r:id="rId1"/>
    <sheet name="Consolidated IS" sheetId="10" r:id="rId2"/>
    <sheet name="Consolidated BS" sheetId="11" r:id="rId3"/>
    <sheet name="Non-consolidated IS" sheetId="12" r:id="rId4"/>
    <sheet name="Non-consolidated BS" sheetId="13" r:id="rId5"/>
    <sheet name="Raw" sheetId="16" state="hidden" r:id="rId6"/>
  </sheets>
  <definedNames>
    <definedName name="_xlnm.Print_Area" localSheetId="2">'Consolidated BS'!$A$1:$I$27</definedName>
    <definedName name="_xlnm.Print_Area" localSheetId="1">'Consolidated IS'!$A$1:$J$25</definedName>
    <definedName name="_xlnm.Print_Area" localSheetId="0">E_cover!$A$1:$G$26</definedName>
    <definedName name="_xlnm.Print_Area" localSheetId="4">'Non-consolidated BS'!$A$1:$I$25</definedName>
    <definedName name="_xlnm.Print_Area" localSheetId="3">'Non-consolidated IS'!$A$1:$J$25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W28" i="16" l="1"/>
  <c r="AT28" i="16"/>
  <c r="AQ28" i="16"/>
  <c r="AN28" i="16"/>
  <c r="AK28" i="16"/>
  <c r="AH28" i="16"/>
  <c r="AE28" i="16"/>
  <c r="AB28" i="16"/>
  <c r="Y28" i="16"/>
  <c r="V28" i="16"/>
  <c r="S28" i="16"/>
  <c r="P28" i="16"/>
  <c r="M28" i="16"/>
  <c r="J28" i="16"/>
  <c r="G28" i="16"/>
  <c r="D28" i="16"/>
  <c r="AW27" i="16"/>
  <c r="AT27" i="16"/>
  <c r="AQ27" i="16"/>
  <c r="AN27" i="16"/>
  <c r="AK27" i="16"/>
  <c r="AH27" i="16"/>
  <c r="AE27" i="16"/>
  <c r="AB27" i="16"/>
  <c r="Y27" i="16"/>
  <c r="V27" i="16"/>
  <c r="S27" i="16"/>
  <c r="P27" i="16"/>
  <c r="M27" i="16"/>
  <c r="J27" i="16"/>
  <c r="G27" i="16"/>
  <c r="D27" i="16"/>
  <c r="AW26" i="16"/>
  <c r="AT26" i="16"/>
  <c r="AQ26" i="16"/>
  <c r="AN26" i="16"/>
  <c r="AK26" i="16"/>
  <c r="AH26" i="16"/>
  <c r="AE26" i="16"/>
  <c r="AB26" i="16"/>
  <c r="Y26" i="16"/>
  <c r="V26" i="16"/>
  <c r="S26" i="16"/>
  <c r="P26" i="16"/>
  <c r="M26" i="16"/>
  <c r="J26" i="16"/>
  <c r="G26" i="16"/>
  <c r="D26" i="16"/>
  <c r="AW25" i="16"/>
  <c r="AT25" i="16"/>
  <c r="AQ25" i="16"/>
  <c r="AN25" i="16"/>
  <c r="AK25" i="16"/>
  <c r="AH25" i="16"/>
  <c r="AE25" i="16"/>
  <c r="AB25" i="16"/>
  <c r="Y25" i="16"/>
  <c r="V25" i="16"/>
  <c r="S25" i="16"/>
  <c r="P25" i="16"/>
  <c r="M25" i="16"/>
  <c r="J25" i="16"/>
  <c r="G25" i="16"/>
  <c r="D25" i="16"/>
  <c r="AW20" i="16"/>
  <c r="AW21" i="16" s="1"/>
  <c r="AT20" i="16"/>
  <c r="AT21" i="16" s="1"/>
  <c r="AQ20" i="16"/>
  <c r="AQ21" i="16" s="1"/>
  <c r="AN20" i="16"/>
  <c r="AN21" i="16" s="1"/>
  <c r="AK20" i="16"/>
  <c r="AK21" i="16" s="1"/>
  <c r="AH20" i="16"/>
  <c r="AH21" i="16" s="1"/>
  <c r="AE20" i="16"/>
  <c r="AE21" i="16" s="1"/>
  <c r="AB20" i="16"/>
  <c r="AB21" i="16" s="1"/>
  <c r="Y20" i="16"/>
  <c r="Y21" i="16" s="1"/>
  <c r="V20" i="16"/>
  <c r="V21" i="16" s="1"/>
  <c r="S20" i="16"/>
  <c r="S21" i="16" s="1"/>
  <c r="P20" i="16"/>
  <c r="P21" i="16" s="1"/>
  <c r="M20" i="16"/>
  <c r="M21" i="16" s="1"/>
  <c r="J20" i="16"/>
  <c r="J21" i="16" s="1"/>
  <c r="G20" i="16"/>
  <c r="G21" i="16" s="1"/>
  <c r="D20" i="16"/>
  <c r="D21" i="16" s="1"/>
  <c r="AW19" i="16"/>
  <c r="AV19" i="16"/>
  <c r="AU19" i="16"/>
  <c r="AV11" i="16"/>
  <c r="AV12" i="16" s="1"/>
  <c r="AR11" i="16"/>
  <c r="AR12" i="16" s="1"/>
  <c r="AN11" i="16"/>
  <c r="AN12" i="16" s="1"/>
  <c r="AJ11" i="16"/>
  <c r="AJ12" i="16" s="1"/>
  <c r="AF11" i="16"/>
  <c r="AF12" i="16" s="1"/>
  <c r="AH24" i="16" s="1"/>
  <c r="X11" i="16"/>
  <c r="X12" i="16" s="1"/>
  <c r="T11" i="16"/>
  <c r="T12" i="16" s="1"/>
  <c r="P11" i="16"/>
  <c r="P12" i="16" s="1"/>
  <c r="L11" i="16"/>
  <c r="L12" i="16" s="1"/>
  <c r="H11" i="16"/>
  <c r="H12" i="16" s="1"/>
  <c r="D11" i="16"/>
  <c r="D12" i="16" s="1"/>
  <c r="AW10" i="16"/>
  <c r="AW11" i="16" s="1"/>
  <c r="AW12" i="16" s="1"/>
  <c r="AV10" i="16"/>
  <c r="AU10" i="16"/>
  <c r="AW22" i="16" s="1"/>
  <c r="AT10" i="16"/>
  <c r="AT11" i="16" s="1"/>
  <c r="AT12" i="16" s="1"/>
  <c r="AS10" i="16"/>
  <c r="AS11" i="16" s="1"/>
  <c r="AS12" i="16" s="1"/>
  <c r="AR10" i="16"/>
  <c r="AT22" i="16" s="1"/>
  <c r="AQ10" i="16"/>
  <c r="AQ11" i="16" s="1"/>
  <c r="AQ12" i="16" s="1"/>
  <c r="AP10" i="16"/>
  <c r="AP11" i="16" s="1"/>
  <c r="AP12" i="16" s="1"/>
  <c r="AO10" i="16"/>
  <c r="AQ22" i="16" s="1"/>
  <c r="AN10" i="16"/>
  <c r="AM10" i="16"/>
  <c r="AM11" i="16" s="1"/>
  <c r="AM12" i="16" s="1"/>
  <c r="AL10" i="16"/>
  <c r="AL11" i="16" s="1"/>
  <c r="AK10" i="16"/>
  <c r="AK11" i="16" s="1"/>
  <c r="AK12" i="16" s="1"/>
  <c r="AJ10" i="16"/>
  <c r="AI10" i="16"/>
  <c r="AK22" i="16" s="1"/>
  <c r="AH10" i="16"/>
  <c r="AH11" i="16" s="1"/>
  <c r="AH12" i="16" s="1"/>
  <c r="AG10" i="16"/>
  <c r="AG11" i="16" s="1"/>
  <c r="AG12" i="16" s="1"/>
  <c r="AF10" i="16"/>
  <c r="AH22" i="16" s="1"/>
  <c r="AE10" i="16"/>
  <c r="AE11" i="16" s="1"/>
  <c r="AE12" i="16" s="1"/>
  <c r="AD10" i="16"/>
  <c r="AD11" i="16" s="1"/>
  <c r="AD12" i="16" s="1"/>
  <c r="AC10" i="16"/>
  <c r="AE22" i="16" s="1"/>
  <c r="AA10" i="16"/>
  <c r="AA11" i="16" s="1"/>
  <c r="AA12" i="16" s="1"/>
  <c r="Z10" i="16"/>
  <c r="Z11" i="16" s="1"/>
  <c r="Y10" i="16"/>
  <c r="Y11" i="16" s="1"/>
  <c r="Y12" i="16" s="1"/>
  <c r="X10" i="16"/>
  <c r="W10" i="16"/>
  <c r="Y22" i="16" s="1"/>
  <c r="V10" i="16"/>
  <c r="V11" i="16" s="1"/>
  <c r="V12" i="16" s="1"/>
  <c r="U10" i="16"/>
  <c r="U11" i="16" s="1"/>
  <c r="U12" i="16" s="1"/>
  <c r="T10" i="16"/>
  <c r="V22" i="16" s="1"/>
  <c r="S10" i="16"/>
  <c r="S11" i="16" s="1"/>
  <c r="S12" i="16" s="1"/>
  <c r="R10" i="16"/>
  <c r="R11" i="16" s="1"/>
  <c r="R12" i="16" s="1"/>
  <c r="Q10" i="16"/>
  <c r="S22" i="16" s="1"/>
  <c r="P10" i="16"/>
  <c r="O10" i="16"/>
  <c r="O11" i="16" s="1"/>
  <c r="O12" i="16" s="1"/>
  <c r="N10" i="16"/>
  <c r="N11" i="16" s="1"/>
  <c r="M10" i="16"/>
  <c r="M11" i="16" s="1"/>
  <c r="M12" i="16" s="1"/>
  <c r="L10" i="16"/>
  <c r="K10" i="16"/>
  <c r="M22" i="16" s="1"/>
  <c r="J10" i="16"/>
  <c r="J11" i="16" s="1"/>
  <c r="J12" i="16" s="1"/>
  <c r="I10" i="16"/>
  <c r="I11" i="16" s="1"/>
  <c r="I12" i="16" s="1"/>
  <c r="H10" i="16"/>
  <c r="J22" i="16" s="1"/>
  <c r="G10" i="16"/>
  <c r="G11" i="16" s="1"/>
  <c r="G12" i="16" s="1"/>
  <c r="F10" i="16"/>
  <c r="F11" i="16" s="1"/>
  <c r="F12" i="16" s="1"/>
  <c r="E10" i="16"/>
  <c r="G22" i="16" s="1"/>
  <c r="D10" i="16"/>
  <c r="C10" i="16"/>
  <c r="C11" i="16" s="1"/>
  <c r="B10" i="16"/>
  <c r="AB8" i="16"/>
  <c r="AB10" i="16" s="1"/>
  <c r="AB11" i="16" s="1"/>
  <c r="AB12" i="16" s="1"/>
  <c r="AA8" i="16"/>
  <c r="AW7" i="16"/>
  <c r="AV7" i="16"/>
  <c r="AU7" i="16"/>
  <c r="AT7" i="16"/>
  <c r="AS7" i="16"/>
  <c r="AR7" i="16"/>
  <c r="AQ7" i="16"/>
  <c r="AP7" i="16"/>
  <c r="AO7" i="16"/>
  <c r="AN7" i="16"/>
  <c r="AM7" i="16"/>
  <c r="AL7" i="16"/>
  <c r="AK7" i="16"/>
  <c r="AJ7" i="16"/>
  <c r="AI7" i="16"/>
  <c r="AH7" i="16"/>
  <c r="AG7" i="16"/>
  <c r="AF7" i="16"/>
  <c r="AE7" i="16"/>
  <c r="AD7" i="16"/>
  <c r="AC7" i="16"/>
  <c r="AB7" i="16"/>
  <c r="AA7" i="16"/>
  <c r="Z7" i="16"/>
  <c r="Y7" i="16"/>
  <c r="X7" i="16"/>
  <c r="W7" i="16"/>
  <c r="V7" i="16"/>
  <c r="U7" i="16"/>
  <c r="T7" i="16"/>
  <c r="S7" i="16"/>
  <c r="R7" i="16"/>
  <c r="Q7" i="16"/>
  <c r="P7" i="16"/>
  <c r="O7" i="16"/>
  <c r="N7" i="16"/>
  <c r="M7" i="16"/>
  <c r="L7" i="16"/>
  <c r="K7" i="16"/>
  <c r="J7" i="16"/>
  <c r="I7" i="16"/>
  <c r="H7" i="16"/>
  <c r="G7" i="16"/>
  <c r="F7" i="16"/>
  <c r="E7" i="16"/>
  <c r="D7" i="16"/>
  <c r="C7" i="16"/>
  <c r="C12" i="16" l="1"/>
  <c r="D24" i="16" s="1"/>
  <c r="D23" i="16"/>
  <c r="AN23" i="16"/>
  <c r="AL12" i="16"/>
  <c r="AN24" i="16" s="1"/>
  <c r="V24" i="16"/>
  <c r="P23" i="16"/>
  <c r="N12" i="16"/>
  <c r="P24" i="16" s="1"/>
  <c r="Z12" i="16"/>
  <c r="AB24" i="16" s="1"/>
  <c r="AB23" i="16"/>
  <c r="J24" i="16"/>
  <c r="AT24" i="16"/>
  <c r="D22" i="16"/>
  <c r="P22" i="16"/>
  <c r="E11" i="16"/>
  <c r="Q11" i="16"/>
  <c r="AC11" i="16"/>
  <c r="AO11" i="16"/>
  <c r="AB22" i="16"/>
  <c r="J23" i="16"/>
  <c r="V23" i="16"/>
  <c r="AH23" i="16"/>
  <c r="AT23" i="16"/>
  <c r="AN22" i="16"/>
  <c r="K11" i="16"/>
  <c r="W11" i="16"/>
  <c r="AI11" i="16"/>
  <c r="AU11" i="16"/>
  <c r="M23" i="16" l="1"/>
  <c r="K12" i="16"/>
  <c r="M24" i="16" s="1"/>
  <c r="AE23" i="16"/>
  <c r="AC12" i="16"/>
  <c r="AE24" i="16" s="1"/>
  <c r="Q12" i="16"/>
  <c r="S24" i="16" s="1"/>
  <c r="S23" i="16"/>
  <c r="E12" i="16"/>
  <c r="G24" i="16" s="1"/>
  <c r="G23" i="16"/>
  <c r="AW23" i="16"/>
  <c r="AU12" i="16"/>
  <c r="AW24" i="16" s="1"/>
  <c r="AK23" i="16"/>
  <c r="AI12" i="16"/>
  <c r="AK24" i="16" s="1"/>
  <c r="Y23" i="16"/>
  <c r="W12" i="16"/>
  <c r="Y24" i="16" s="1"/>
  <c r="AO12" i="16"/>
  <c r="AQ24" i="16" s="1"/>
  <c r="AQ23" i="1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tc={3B2BFB20-8EB1-4A54-8E22-C1DC21617876}</author>
  </authors>
  <commentList>
    <comment ref="AD11" authorId="0" shapeId="0" xr:uid="{3B2BFB20-8EB1-4A54-8E22-C1DC21617876}">
      <text>
        <t>[스레드 댓글]
사용 중인 버전의 Excel에서 이 스레드 댓글을 읽을 수 있지만 파일을 이후 버전의 Excel에서 열면 편집 내용이 모두 제거됩니다. 자세한 정보: https://go.microsoft.com/fwlink/?linkid=870924.
댓글:
    한전 해지후 재가입 수기 조정</t>
      </text>
    </comment>
  </commentList>
</comments>
</file>

<file path=xl/sharedStrings.xml><?xml version="1.0" encoding="utf-8"?>
<sst xmlns="http://schemas.openxmlformats.org/spreadsheetml/2006/main" count="249" uniqueCount="152">
  <si>
    <t>2Q20</t>
  </si>
  <si>
    <t>This material contains forward-looking statements with respect to the financial condition, results of operations and business of SK Telecom and its subsidiaries (the “Company”) and plans and objectives of the management of the Company. Statements that are not historical facts, including statements about the Company’s beliefs and expectations, are forward-looking statements. Such forward-looking statements involve known and unknown risks, uncertainties and other factors which may cause the actual results or performance of the Company to be materially different from any future results or performance expressed or implied by such forward-looking statements. 
The Company does not make any representation or warranty, expressed or implied, as to the accuracy or completeness of the information contained in this management presentation, and nothing contained herein is, or shall be relied upon as, a promise or representation, whether as to the past or the future.  Such forward-looking statements were based on current plans, estimates and projections of the Company and the political and economic environment in which the Company will operate in the future, and therefore you should not place undue reliance on them.  
Forward-looking statements speak only as of the date they are made, and the Company undertakes no obligation to update publicly any of them in light of new information or future events. Additional information concerning these and other risk factors are contained in the Company’s latest annual report on Form 20-F and in the Company’s other filings with the U.S. Securities and Exchange Commission (SEC).</t>
    <phoneticPr fontId="4" type="noConversion"/>
  </si>
  <si>
    <t>1. Consolidated Income Statement</t>
    <phoneticPr fontId="4" type="noConversion"/>
  </si>
  <si>
    <t>(KRW bn)</t>
  </si>
  <si>
    <t>1Q20</t>
  </si>
  <si>
    <t>3Q20</t>
  </si>
  <si>
    <t>4Q20</t>
  </si>
  <si>
    <t>Operating revenue</t>
  </si>
  <si>
    <t>Operating expenses</t>
  </si>
  <si>
    <t xml:space="preserve">  Labor cost </t>
  </si>
  <si>
    <t xml:space="preserve">  Commissions paid</t>
  </si>
  <si>
    <t xml:space="preserve">  Advertising</t>
  </si>
  <si>
    <r>
      <t xml:space="preserve">  Depreciation</t>
    </r>
    <r>
      <rPr>
        <vertAlign val="superscript"/>
        <sz val="10"/>
        <rFont val="맑은 고딕"/>
        <family val="3"/>
        <charset val="129"/>
        <scheme val="minor"/>
      </rPr>
      <t>1)</t>
    </r>
    <phoneticPr fontId="3" type="noConversion"/>
  </si>
  <si>
    <t xml:space="preserve">  Network interconnection</t>
  </si>
  <si>
    <t xml:space="preserve">  Leased line</t>
  </si>
  <si>
    <t xml:space="preserve">  Frequency usage fees</t>
  </si>
  <si>
    <t xml:space="preserve">  Cost of goods sold</t>
  </si>
  <si>
    <t xml:space="preserve">  Others</t>
  </si>
  <si>
    <t>Operating income</t>
  </si>
  <si>
    <t>EBITDA</t>
  </si>
  <si>
    <t>EBITDA margin</t>
  </si>
  <si>
    <t>Net profit or loss from non-operating items</t>
  </si>
  <si>
    <t xml:space="preserve">  Equity gains or losses</t>
  </si>
  <si>
    <t>Income from continuing operations before tax</t>
  </si>
  <si>
    <t>Consolidated net income</t>
  </si>
  <si>
    <t xml:space="preserve">  Majority interests </t>
  </si>
  <si>
    <t xml:space="preserve">  Minority interests</t>
  </si>
  <si>
    <t>Basic earnings per share(KRW)</t>
  </si>
  <si>
    <t>4. Non-consolidated Balance Sheet</t>
    <phoneticPr fontId="4" type="noConversion"/>
  </si>
  <si>
    <t>3-31-20</t>
  </si>
  <si>
    <t>6-30-20</t>
  </si>
  <si>
    <t>9-30-20</t>
  </si>
  <si>
    <t>12-31-20</t>
    <phoneticPr fontId="3" type="noConversion"/>
  </si>
  <si>
    <t>Total assets</t>
  </si>
  <si>
    <t xml:space="preserve">  Current assets</t>
  </si>
  <si>
    <r>
      <t xml:space="preserve">   Cash and short-term financial instruments</t>
    </r>
    <r>
      <rPr>
        <vertAlign val="superscript"/>
        <sz val="10"/>
        <color rgb="FF000000"/>
        <rFont val="맑은 고딕"/>
        <family val="3"/>
        <charset val="129"/>
        <scheme val="major"/>
      </rPr>
      <t>1)</t>
    </r>
    <phoneticPr fontId="3" type="noConversion"/>
  </si>
  <si>
    <t xml:space="preserve">   Accounts receivable</t>
  </si>
  <si>
    <t xml:space="preserve">   Other current assets</t>
  </si>
  <si>
    <t xml:space="preserve">  Non-current assets</t>
  </si>
  <si>
    <t xml:space="preserve">   PP&amp;E and intangible assets</t>
  </si>
  <si>
    <t xml:space="preserve">   Investment assets</t>
  </si>
  <si>
    <t xml:space="preserve">   Other non-current assets</t>
  </si>
  <si>
    <t>Total liabilities</t>
  </si>
  <si>
    <t xml:space="preserve">  Current liabilities</t>
  </si>
  <si>
    <t xml:space="preserve">   Accounts payable</t>
  </si>
  <si>
    <t xml:space="preserve">   Other current liabilities</t>
  </si>
  <si>
    <t xml:space="preserve">  Non-current liabilities</t>
  </si>
  <si>
    <t xml:space="preserve">   Bonds payable &amp; long-term borrowings</t>
  </si>
  <si>
    <t xml:space="preserve">   Long-term payables </t>
  </si>
  <si>
    <t xml:space="preserve">   Other non-current liabilities</t>
  </si>
  <si>
    <t>Total shareholders' equity</t>
  </si>
  <si>
    <t xml:space="preserve">   Common stock and additional paid in capital</t>
  </si>
  <si>
    <t xml:space="preserve">   Retained earnings</t>
  </si>
  <si>
    <t xml:space="preserve">   Other comprehensive income/loss</t>
  </si>
  <si>
    <t>3. Non-consolidated Income Statement</t>
    <phoneticPr fontId="4" type="noConversion"/>
  </si>
  <si>
    <t>(KRW bn)</t>
    <phoneticPr fontId="4" type="noConversion"/>
  </si>
  <si>
    <t xml:space="preserve">  Mobile service revenue</t>
    <phoneticPr fontId="3" type="noConversion"/>
  </si>
  <si>
    <t xml:space="preserve">  Interconnection</t>
  </si>
  <si>
    <t xml:space="preserve">  Labor cost</t>
  </si>
  <si>
    <t xml:space="preserve">     Marketing commissions</t>
  </si>
  <si>
    <t xml:space="preserve">     Other commissions</t>
  </si>
  <si>
    <t xml:space="preserve"> Others</t>
  </si>
  <si>
    <t>Net income</t>
  </si>
  <si>
    <t>2. Consolidated Balance Sheet</t>
    <phoneticPr fontId="4" type="noConversion"/>
  </si>
  <si>
    <t>12-31-20</t>
  </si>
  <si>
    <r>
      <t xml:space="preserve">   Cash and short-term financial instruments </t>
    </r>
    <r>
      <rPr>
        <vertAlign val="superscript"/>
        <sz val="10"/>
        <color theme="1"/>
        <rFont val="맑은 고딕"/>
        <family val="3"/>
        <charset val="129"/>
        <scheme val="minor"/>
      </rPr>
      <t>1)</t>
    </r>
    <phoneticPr fontId="3" type="noConversion"/>
  </si>
  <si>
    <t xml:space="preserve">   Short-term borrowings</t>
  </si>
  <si>
    <t xml:space="preserve">   Deferred tax liabilities</t>
  </si>
  <si>
    <t xml:space="preserve">   Minoriry interests</t>
  </si>
  <si>
    <t>1Q21</t>
    <phoneticPr fontId="3" type="noConversion"/>
  </si>
  <si>
    <t>2Q21</t>
    <phoneticPr fontId="3" type="noConversion"/>
  </si>
  <si>
    <t>3-31-21</t>
    <phoneticPr fontId="3" type="noConversion"/>
  </si>
  <si>
    <t>6-30-21</t>
    <phoneticPr fontId="3" type="noConversion"/>
  </si>
  <si>
    <t>■ 가입자 Raw Data</t>
    <phoneticPr fontId="3" type="noConversion"/>
  </si>
  <si>
    <t xml:space="preserve">  - MVNO 제외, 기타회선 제외, IoT/2nd device 포함 기준 (출처: 과기정통부)</t>
    <phoneticPr fontId="3" type="noConversion"/>
  </si>
  <si>
    <t xml:space="preserve">  ※ 노란색 셀에 입력, 나머지 자동계산</t>
    <phoneticPr fontId="3" type="noConversion"/>
  </si>
  <si>
    <t>구분</t>
    <phoneticPr fontId="3" type="noConversion"/>
  </si>
  <si>
    <t>2017.7월</t>
  </si>
  <si>
    <t>2017.8월</t>
  </si>
  <si>
    <t>2017.9월</t>
  </si>
  <si>
    <t>2017.10월</t>
  </si>
  <si>
    <t>2017.11월</t>
  </si>
  <si>
    <t>2017.12월</t>
  </si>
  <si>
    <t>2018.1월</t>
    <phoneticPr fontId="4" type="noConversion"/>
  </si>
  <si>
    <t>2018.2월</t>
    <phoneticPr fontId="4" type="noConversion"/>
  </si>
  <si>
    <t>2018.3월</t>
    <phoneticPr fontId="4" type="noConversion"/>
  </si>
  <si>
    <t>2018.4월</t>
  </si>
  <si>
    <t>2018.5월</t>
  </si>
  <si>
    <t>2018.6월</t>
  </si>
  <si>
    <t>2018.7월</t>
  </si>
  <si>
    <t>2018.8월</t>
  </si>
  <si>
    <t>2018.9월</t>
  </si>
  <si>
    <t>2018.10월</t>
  </si>
  <si>
    <t>2018.11월</t>
  </si>
  <si>
    <t>2018.12월</t>
  </si>
  <si>
    <t>2019.1월</t>
  </si>
  <si>
    <t>2019.2월</t>
  </si>
  <si>
    <t>2019.3월</t>
  </si>
  <si>
    <t>2019.4월</t>
  </si>
  <si>
    <t>2019.5월</t>
  </si>
  <si>
    <t>2019.6월</t>
  </si>
  <si>
    <t>2019.7월</t>
  </si>
  <si>
    <t>2019.8월</t>
  </si>
  <si>
    <t>2019.9월</t>
  </si>
  <si>
    <t>2019.10월</t>
    <phoneticPr fontId="3" type="noConversion"/>
  </si>
  <si>
    <t>2019.11월</t>
    <phoneticPr fontId="3" type="noConversion"/>
  </si>
  <si>
    <t>2019.12월</t>
    <phoneticPr fontId="3" type="noConversion"/>
  </si>
  <si>
    <t>2020.1월</t>
    <phoneticPr fontId="3" type="noConversion"/>
  </si>
  <si>
    <t>2020.2월</t>
    <phoneticPr fontId="3" type="noConversion"/>
  </si>
  <si>
    <t>2020.3월</t>
    <phoneticPr fontId="3" type="noConversion"/>
  </si>
  <si>
    <t>2020.4월</t>
    <phoneticPr fontId="3" type="noConversion"/>
  </si>
  <si>
    <t>2020.5월</t>
    <phoneticPr fontId="3" type="noConversion"/>
  </si>
  <si>
    <t>2020.6월</t>
    <phoneticPr fontId="3" type="noConversion"/>
  </si>
  <si>
    <t>2020.7월</t>
    <phoneticPr fontId="3" type="noConversion"/>
  </si>
  <si>
    <t>2020.8월</t>
    <phoneticPr fontId="3" type="noConversion"/>
  </si>
  <si>
    <t>2020.9월</t>
    <phoneticPr fontId="3" type="noConversion"/>
  </si>
  <si>
    <t>2020.10월</t>
    <phoneticPr fontId="4" type="noConversion"/>
  </si>
  <si>
    <t>2020.11월</t>
    <phoneticPr fontId="4" type="noConversion"/>
  </si>
  <si>
    <t>2020.12월</t>
  </si>
  <si>
    <t>2021.01월</t>
    <phoneticPr fontId="4" type="noConversion"/>
  </si>
  <si>
    <t>2021.02월</t>
  </si>
  <si>
    <t>2021.03월</t>
  </si>
  <si>
    <t>2021.04월</t>
  </si>
  <si>
    <t>2021.05월</t>
  </si>
  <si>
    <t>2021.06월</t>
  </si>
  <si>
    <t>MNO 가입자</t>
    <phoneticPr fontId="3" type="noConversion"/>
  </si>
  <si>
    <t>순증</t>
    <phoneticPr fontId="3" type="noConversion"/>
  </si>
  <si>
    <t>신규</t>
    <phoneticPr fontId="3" type="noConversion"/>
  </si>
  <si>
    <t>MNP</t>
    <phoneticPr fontId="3" type="noConversion"/>
  </si>
  <si>
    <t>총 신규</t>
    <phoneticPr fontId="3" type="noConversion"/>
  </si>
  <si>
    <t>해지</t>
    <phoneticPr fontId="3" type="noConversion"/>
  </si>
  <si>
    <t>월해지율</t>
    <phoneticPr fontId="3" type="noConversion"/>
  </si>
  <si>
    <t>고객용 휴대폰 (MNO)</t>
    <phoneticPr fontId="3" type="noConversion"/>
  </si>
  <si>
    <t>LTE (MNO)</t>
    <phoneticPr fontId="3" type="noConversion"/>
  </si>
  <si>
    <t>5G (MNO)</t>
    <phoneticPr fontId="3" type="noConversion"/>
  </si>
  <si>
    <t>총 가입자 (MVNO포함)</t>
    <phoneticPr fontId="3" type="noConversion"/>
  </si>
  <si>
    <t>※ 분기 단위 정리</t>
    <phoneticPr fontId="3" type="noConversion"/>
  </si>
  <si>
    <t>MNO 가입자 (천명)</t>
    <phoneticPr fontId="3" type="noConversion"/>
  </si>
  <si>
    <t>총 해지</t>
    <phoneticPr fontId="3" type="noConversion"/>
  </si>
  <si>
    <t>월평균 해지율</t>
    <phoneticPr fontId="3" type="noConversion"/>
  </si>
  <si>
    <t>핸셋 가입자</t>
    <phoneticPr fontId="3" type="noConversion"/>
  </si>
  <si>
    <t>LTE 가입자</t>
    <phoneticPr fontId="3" type="noConversion"/>
  </si>
  <si>
    <t>5G 가입자</t>
    <phoneticPr fontId="3" type="noConversion"/>
  </si>
  <si>
    <t>총 무선 가입자</t>
    <phoneticPr fontId="3" type="noConversion"/>
  </si>
  <si>
    <t>1) Depreciation and amortization includes R&amp;D related depreciation</t>
  </si>
  <si>
    <t xml:space="preserve">※ 2Q 2020 results reflect the effect of IFRS16 accounting policy changes (lease) </t>
    <phoneticPr fontId="3" type="noConversion"/>
  </si>
  <si>
    <t>1) Includes cash &amp; cash equivalents and short-term financial instruments</t>
    <phoneticPr fontId="3" type="noConversion"/>
  </si>
  <si>
    <t>K-IFRS, Non-audited</t>
    <phoneticPr fontId="4" type="noConversion"/>
  </si>
  <si>
    <t>Seoul, Korea, August 11, 2021 – SK Telecom Co., Ltd. (KSE: 017670, NYSE: SKM) (“SK Telecom”), the leading wireless telecommunications company in Korea, today announced the results of its operations for the quarter ended June 30, 2021.</t>
  </si>
  <si>
    <t>Results for the Quarter
Ended June 30, 2021</t>
    <phoneticPr fontId="3" type="noConversion"/>
  </si>
  <si>
    <t xml:space="preserve">※ 2Q 2020 results reflect the effect of IFRS16 accounting policy changes (lease) </t>
  </si>
  <si>
    <t>1) Includes cash &amp; cash equivalents and short-term financial instruments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</si>
</sst>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1" formatCode="_-* #,##0_-;\-* #,##0_-;_-* &quot;-&quot;_-;_-@_-"/>
    <numFmt numFmtId="176" formatCode="_(* #,##0.0_);_(* \(#,##0.0\);_(* &quot;-&quot;_);_(@_)"/>
    <numFmt numFmtId="177" formatCode="0.0%"/>
    <numFmt numFmtId="178" formatCode="_(* #,##0_);_(* \(#,##0\);_(* &quot;-&quot;_);_(@_)"/>
    <numFmt numFmtId="179" formatCode="#,##0.0_);\(#,##0.0\)"/>
    <numFmt numFmtId="181" formatCode="#,##0.0"/>
    <numFmt numFmtId="182" formatCode="_-* #,##0.0_-;\-* #,##0.0_-;_-* &quot;-&quot;_-;_-@_-"/>
    <numFmt numFmtId="183" formatCode="#,##0_);[Red]\(#,##0\)"/>
  </numFmts>
  <fonts count="51">
    <font>
      <sz val="11"/>
      <color theme="1"/>
      <name val="맑은 고딕"/>
      <family val="2"/>
      <charset val="129"/>
      <scheme val="minor"/>
    </font>
    <font>
      <sz val="11"/>
      <color theme="1"/>
      <name val="맑은 고딕"/>
      <family val="2"/>
      <charset val="129"/>
      <scheme val="minor"/>
    </font>
    <font>
      <b/>
      <sz val="14"/>
      <name val="맑은 고딕"/>
      <family val="3"/>
      <charset val="129"/>
      <scheme val="minor"/>
    </font>
    <font>
      <sz val="8"/>
      <name val="맑은 고딕"/>
      <family val="2"/>
      <charset val="129"/>
      <scheme val="minor"/>
    </font>
    <font>
      <sz val="8"/>
      <name val="돋움"/>
      <family val="3"/>
      <charset val="129"/>
    </font>
    <font>
      <sz val="10"/>
      <name val="맑은 고딕"/>
      <family val="3"/>
      <charset val="129"/>
      <scheme val="minor"/>
    </font>
    <font>
      <sz val="10"/>
      <color indexed="9"/>
      <name val="맑은 고딕"/>
      <family val="3"/>
      <charset val="129"/>
      <scheme val="minor"/>
    </font>
    <font>
      <b/>
      <sz val="11"/>
      <color rgb="FFFFFFFF"/>
      <name val="맑은 고딕"/>
      <family val="3"/>
      <charset val="129"/>
    </font>
    <font>
      <b/>
      <sz val="10"/>
      <color indexed="8"/>
      <name val="맑은 고딕"/>
      <family val="3"/>
      <charset val="129"/>
      <scheme val="minor"/>
    </font>
    <font>
      <b/>
      <sz val="10"/>
      <name val="맑은 고딕"/>
      <family val="3"/>
      <charset val="129"/>
    </font>
    <font>
      <sz val="10"/>
      <color rgb="FF000000"/>
      <name val="맑은 고딕"/>
      <family val="3"/>
      <charset val="129"/>
    </font>
    <font>
      <vertAlign val="superscript"/>
      <sz val="10"/>
      <color theme="1"/>
      <name val="맑은 고딕"/>
      <family val="3"/>
      <charset val="129"/>
      <scheme val="minor"/>
    </font>
    <font>
      <b/>
      <sz val="10"/>
      <color theme="1"/>
      <name val="맑은 고딕"/>
      <family val="3"/>
      <charset val="129"/>
      <scheme val="minor"/>
    </font>
    <font>
      <i/>
      <sz val="10"/>
      <color theme="1"/>
      <name val="맑은 고딕"/>
      <family val="3"/>
      <charset val="129"/>
      <scheme val="minor"/>
    </font>
    <font>
      <i/>
      <sz val="10"/>
      <name val="맑은 고딕"/>
      <family val="3"/>
      <charset val="129"/>
    </font>
    <font>
      <b/>
      <sz val="11"/>
      <color rgb="FFFFFFFF"/>
      <name val="맑은 고딕"/>
      <family val="3"/>
      <charset val="129"/>
      <scheme val="major"/>
    </font>
    <font>
      <b/>
      <sz val="10"/>
      <name val="맑은 고딕"/>
      <family val="3"/>
      <charset val="129"/>
      <scheme val="minor"/>
    </font>
    <font>
      <b/>
      <sz val="10"/>
      <color rgb="FF000000"/>
      <name val="맑은 고딕"/>
      <family val="3"/>
      <charset val="129"/>
    </font>
    <font>
      <sz val="10"/>
      <color theme="1"/>
      <name val="맑은 고딕"/>
      <family val="3"/>
      <charset val="129"/>
      <scheme val="minor"/>
    </font>
    <font>
      <sz val="10"/>
      <name val="맑은 고딕"/>
      <family val="3"/>
      <charset val="129"/>
    </font>
    <font>
      <i/>
      <sz val="10"/>
      <color rgb="FF000000"/>
      <name val="맑은 고딕"/>
      <family val="3"/>
      <charset val="129"/>
    </font>
    <font>
      <sz val="8"/>
      <color theme="1"/>
      <name val="맑은 고딕"/>
      <family val="2"/>
      <charset val="129"/>
      <scheme val="minor"/>
    </font>
    <font>
      <sz val="11"/>
      <color theme="0"/>
      <name val="맑은 고딕"/>
      <family val="3"/>
      <charset val="129"/>
      <scheme val="minor"/>
    </font>
    <font>
      <b/>
      <sz val="10"/>
      <color rgb="FF000000"/>
      <name val="맑은 고딕"/>
      <family val="3"/>
      <charset val="129"/>
      <scheme val="major"/>
    </font>
    <font>
      <b/>
      <sz val="10"/>
      <color theme="0"/>
      <name val="맑은 고딕"/>
      <family val="3"/>
      <charset val="129"/>
    </font>
    <font>
      <sz val="10"/>
      <color rgb="FF000000"/>
      <name val="맑은 고딕"/>
      <family val="3"/>
      <charset val="129"/>
      <scheme val="major"/>
    </font>
    <font>
      <vertAlign val="superscript"/>
      <sz val="10"/>
      <color rgb="FF000000"/>
      <name val="맑은 고딕"/>
      <family val="3"/>
      <charset val="129"/>
      <scheme val="major"/>
    </font>
    <font>
      <sz val="10"/>
      <color theme="0"/>
      <name val="맑은 고딕"/>
      <family val="3"/>
      <charset val="129"/>
    </font>
    <font>
      <b/>
      <sz val="11"/>
      <color theme="1"/>
      <name val="Arial"/>
      <family val="2"/>
    </font>
    <font>
      <sz val="12"/>
      <name val="Arial"/>
      <family val="2"/>
    </font>
    <font>
      <i/>
      <sz val="10"/>
      <name val="Arial"/>
      <family val="2"/>
    </font>
    <font>
      <sz val="11"/>
      <color theme="1"/>
      <name val="Arial"/>
      <family val="2"/>
    </font>
    <font>
      <vertAlign val="superscript"/>
      <sz val="10"/>
      <name val="맑은 고딕"/>
      <family val="3"/>
      <charset val="129"/>
      <scheme val="minor"/>
    </font>
    <font>
      <sz val="8"/>
      <color rgb="FF0D0D0D"/>
      <name val="맑은 고딕"/>
      <family val="3"/>
      <charset val="129"/>
      <scheme val="minor"/>
    </font>
    <font>
      <sz val="10"/>
      <color rgb="FFFFFFFF"/>
      <name val="맑은 고딕"/>
      <family val="3"/>
      <charset val="129"/>
    </font>
    <font>
      <sz val="7"/>
      <color rgb="FF0D0D0D"/>
      <name val="맑은 고딕"/>
      <family val="3"/>
      <charset val="129"/>
      <scheme val="minor"/>
    </font>
    <font>
      <b/>
      <sz val="14"/>
      <color theme="1"/>
      <name val="맑은 고딕"/>
      <family val="3"/>
      <charset val="129"/>
      <scheme val="minor"/>
    </font>
    <font>
      <sz val="11"/>
      <color theme="1"/>
      <name val="맑은 고딕"/>
      <family val="3"/>
      <charset val="129"/>
      <scheme val="minor"/>
    </font>
    <font>
      <i/>
      <sz val="11"/>
      <color theme="1"/>
      <name val="맑은 고딕"/>
      <family val="3"/>
      <charset val="129"/>
      <scheme val="minor"/>
    </font>
    <font>
      <b/>
      <sz val="11"/>
      <color theme="0"/>
      <name val="맑은 고딕"/>
      <family val="3"/>
      <charset val="129"/>
      <scheme val="minor"/>
    </font>
    <font>
      <sz val="11"/>
      <color rgb="FF000000"/>
      <name val="맑은 고딕"/>
      <family val="3"/>
      <charset val="129"/>
      <scheme val="minor"/>
    </font>
    <font>
      <sz val="11"/>
      <name val="맑은 고딕"/>
      <family val="3"/>
      <charset val="129"/>
      <scheme val="minor"/>
    </font>
    <font>
      <sz val="11"/>
      <color indexed="63"/>
      <name val="맑은 고딕"/>
      <family val="3"/>
      <charset val="129"/>
      <scheme val="minor"/>
    </font>
    <font>
      <b/>
      <u/>
      <sz val="11"/>
      <color theme="1"/>
      <name val="맑은 고딕"/>
      <family val="3"/>
      <charset val="129"/>
      <scheme val="minor"/>
    </font>
    <font>
      <sz val="10"/>
      <name val="Arial"/>
      <family val="2"/>
    </font>
    <font>
      <sz val="12"/>
      <color rgb="FFFF0000"/>
      <name val="Arial"/>
      <family val="2"/>
    </font>
    <font>
      <b/>
      <sz val="12"/>
      <name val="Arial"/>
      <family val="2"/>
    </font>
    <font>
      <b/>
      <sz val="9"/>
      <name val="Arial"/>
      <family val="2"/>
    </font>
    <font>
      <sz val="30"/>
      <name val="Arial"/>
      <family val="2"/>
    </font>
    <font>
      <b/>
      <sz val="30"/>
      <name val="Arial"/>
      <family val="2"/>
    </font>
    <font>
      <b/>
      <sz val="24"/>
      <name val="Arial"/>
      <family val="2"/>
    </font>
  </fonts>
  <fills count="18">
    <fill>
      <patternFill patternType="none"/>
    </fill>
    <fill>
      <patternFill patternType="gray125"/>
    </fill>
    <fill>
      <patternFill patternType="solid">
        <fgColor theme="0"/>
        <bgColor indexed="64"/>
      </patternFill>
    </fill>
    <fill>
      <patternFill patternType="solid">
        <fgColor theme="1" tint="0.499984740745262"/>
        <bgColor indexed="64"/>
      </patternFill>
    </fill>
    <fill>
      <patternFill patternType="solid">
        <fgColor theme="1"/>
        <bgColor rgb="FF000000"/>
      </patternFill>
    </fill>
    <fill>
      <patternFill patternType="solid">
        <fgColor rgb="FF808080"/>
        <bgColor rgb="FF000000"/>
      </patternFill>
    </fill>
    <fill>
      <patternFill patternType="solid">
        <fgColor theme="0" tint="-0.14999847407452621"/>
        <bgColor indexed="64"/>
      </patternFill>
    </fill>
    <fill>
      <patternFill patternType="solid">
        <fgColor theme="0" tint="-0.34998626667073579"/>
        <bgColor rgb="FF000000"/>
      </patternFill>
    </fill>
    <fill>
      <patternFill patternType="solid">
        <fgColor rgb="FFD9D9D9"/>
        <bgColor rgb="FF000000"/>
      </patternFill>
    </fill>
    <fill>
      <patternFill patternType="solid">
        <fgColor theme="0" tint="-0.14999847407452621"/>
        <bgColor rgb="FF000000"/>
      </patternFill>
    </fill>
    <fill>
      <patternFill patternType="solid">
        <fgColor theme="0"/>
        <bgColor rgb="FF000000"/>
      </patternFill>
    </fill>
    <fill>
      <patternFill patternType="solid">
        <fgColor rgb="FFA6A6A6"/>
        <bgColor indexed="64"/>
      </patternFill>
    </fill>
    <fill>
      <patternFill patternType="solid">
        <fgColor rgb="FF7F7F7F"/>
        <bgColor indexed="64"/>
      </patternFill>
    </fill>
    <fill>
      <patternFill patternType="solid">
        <fgColor rgb="FF000000"/>
        <bgColor indexed="64"/>
      </patternFill>
    </fill>
    <fill>
      <patternFill patternType="solid">
        <fgColor rgb="FFD9D9D9"/>
        <bgColor indexed="64"/>
      </patternFill>
    </fill>
    <fill>
      <patternFill patternType="solid">
        <fgColor theme="4" tint="-0.499984740745262"/>
        <bgColor indexed="64"/>
      </patternFill>
    </fill>
    <fill>
      <patternFill patternType="solid">
        <fgColor rgb="FFFFFF00"/>
        <bgColor indexed="64"/>
      </patternFill>
    </fill>
    <fill>
      <patternFill patternType="solid">
        <fgColor rgb="FFFFC000"/>
        <bgColor indexed="64"/>
      </patternFill>
    </fill>
  </fills>
  <borders count="30">
    <border>
      <left/>
      <right/>
      <top/>
      <bottom/>
      <diagonal/>
    </border>
    <border>
      <left/>
      <right/>
      <top style="medium">
        <color rgb="FF000000"/>
      </top>
      <bottom/>
      <diagonal/>
    </border>
    <border>
      <left/>
      <right/>
      <top style="thin">
        <color theme="0" tint="-4.9989318521683403E-2"/>
      </top>
      <bottom style="thin">
        <color theme="0" tint="-4.9989318521683403E-2"/>
      </bottom>
      <diagonal/>
    </border>
    <border>
      <left/>
      <right/>
      <top style="thin">
        <color rgb="FFF2F2F2"/>
      </top>
      <bottom style="thin">
        <color rgb="FFF2F2F2"/>
      </bottom>
      <diagonal/>
    </border>
    <border>
      <left/>
      <right/>
      <top style="thin">
        <color theme="0" tint="-4.9989318521683403E-2"/>
      </top>
      <bottom style="thin">
        <color theme="0" tint="-0.14999847407452621"/>
      </bottom>
      <diagonal/>
    </border>
    <border>
      <left/>
      <right/>
      <top/>
      <bottom style="thin">
        <color theme="0" tint="-4.9989318521683403E-2"/>
      </bottom>
      <diagonal/>
    </border>
    <border>
      <left/>
      <right/>
      <top style="thin">
        <color theme="0" tint="-4.9989318521683403E-2"/>
      </top>
      <bottom style="medium">
        <color auto="1"/>
      </bottom>
      <diagonal/>
    </border>
    <border>
      <left/>
      <right/>
      <top/>
      <bottom style="medium">
        <color auto="1"/>
      </bottom>
      <diagonal/>
    </border>
    <border>
      <left/>
      <right/>
      <top/>
      <bottom style="thin">
        <color theme="0" tint="-0.14996795556505021"/>
      </bottom>
      <diagonal/>
    </border>
    <border>
      <left/>
      <right/>
      <top style="thin">
        <color theme="0" tint="-0.14996795556505021"/>
      </top>
      <bottom style="thin">
        <color theme="0" tint="-0.14996795556505021"/>
      </bottom>
      <diagonal/>
    </border>
    <border>
      <left/>
      <right/>
      <top/>
      <bottom style="thin">
        <color rgb="FFF2F2F2"/>
      </bottom>
      <diagonal/>
    </border>
    <border>
      <left/>
      <right/>
      <top style="thin">
        <color theme="0" tint="-0.14996795556505021"/>
      </top>
      <bottom style="thin">
        <color theme="0" tint="-4.9989318521683403E-2"/>
      </bottom>
      <diagonal/>
    </border>
    <border>
      <left/>
      <right/>
      <top style="thin">
        <color theme="0" tint="-4.9989318521683403E-2"/>
      </top>
      <bottom/>
      <diagonal/>
    </border>
    <border>
      <left/>
      <right/>
      <top style="thin">
        <color theme="0" tint="-4.9989318521683403E-2"/>
      </top>
      <bottom style="hair">
        <color theme="0" tint="-0.14996795556505021"/>
      </bottom>
      <diagonal/>
    </border>
    <border>
      <left/>
      <right/>
      <top style="thin">
        <color theme="0" tint="-4.9989318521683403E-2"/>
      </top>
      <bottom style="medium">
        <color rgb="FF000000"/>
      </bottom>
      <diagonal/>
    </border>
    <border>
      <left/>
      <right/>
      <top style="thin">
        <color rgb="FFF2F2F2"/>
      </top>
      <bottom style="medium">
        <color rgb="FF000000"/>
      </bottom>
      <diagonal/>
    </border>
    <border>
      <left/>
      <right/>
      <top style="thin">
        <color theme="0" tint="-4.9989318521683403E-2"/>
      </top>
      <bottom style="thick">
        <color auto="1"/>
      </bottom>
      <diagonal/>
    </border>
    <border>
      <left/>
      <right/>
      <top style="thin">
        <color theme="0" tint="-0.14996795556505021"/>
      </top>
      <bottom/>
      <diagonal/>
    </border>
    <border>
      <left/>
      <right/>
      <top style="thin">
        <color theme="0" tint="-0.14996795556505021"/>
      </top>
      <bottom style="medium">
        <color rgb="FF000000"/>
      </bottom>
      <diagonal/>
    </border>
    <border>
      <left/>
      <right/>
      <top style="medium">
        <color auto="1"/>
      </top>
      <bottom/>
      <diagonal/>
    </border>
    <border>
      <left/>
      <right style="thin">
        <color theme="0" tint="-0.499984740745262"/>
      </right>
      <top style="thin">
        <color auto="1"/>
      </top>
      <bottom style="thin">
        <color theme="0" tint="-0.499984740745262"/>
      </bottom>
      <diagonal/>
    </border>
    <border>
      <left style="thin">
        <color theme="0" tint="-0.499984740745262"/>
      </left>
      <right style="thin">
        <color theme="0" tint="-0.499984740745262"/>
      </right>
      <top style="thin">
        <color auto="1"/>
      </top>
      <bottom style="thin">
        <color theme="0" tint="-0.499984740745262"/>
      </bottom>
      <diagonal/>
    </border>
    <border>
      <left style="thin">
        <color theme="0" tint="-0.499984740745262"/>
      </left>
      <right/>
      <top style="thin">
        <color auto="1"/>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auto="1"/>
      </bottom>
      <diagonal/>
    </border>
    <border>
      <left style="thin">
        <color theme="0" tint="-0.499984740745262"/>
      </left>
      <right style="thin">
        <color theme="0" tint="-0.499984740745262"/>
      </right>
      <top style="thin">
        <color theme="0" tint="-0.499984740745262"/>
      </top>
      <bottom style="thin">
        <color auto="1"/>
      </bottom>
      <diagonal/>
    </border>
    <border>
      <left style="thin">
        <color theme="0" tint="-0.499984740745262"/>
      </left>
      <right/>
      <top style="thin">
        <color theme="0" tint="-0.499984740745262"/>
      </top>
      <bottom style="thin">
        <color auto="1"/>
      </bottom>
      <diagonal/>
    </border>
    <border diagonalDown="1">
      <left style="thin">
        <color theme="0" tint="-0.499984740745262"/>
      </left>
      <right style="thin">
        <color theme="0" tint="-0.499984740745262"/>
      </right>
      <top style="thin">
        <color theme="0" tint="-0.499984740745262"/>
      </top>
      <bottom style="thin">
        <color theme="0" tint="-0.499984740745262"/>
      </bottom>
      <diagonal style="thin">
        <color theme="0" tint="-0.499984740745262"/>
      </diagonal>
    </border>
  </borders>
  <cellStyleXfs count="3">
    <xf numFmtId="0" fontId="0" fillId="0" borderId="0">
      <alignment vertical="center"/>
    </xf>
    <xf numFmtId="41"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154">
    <xf numFmtId="0" fontId="0" fillId="0" borderId="0" xfId="0">
      <alignment vertical="center"/>
    </xf>
    <xf numFmtId="0" fontId="12" fillId="6" borderId="4" xfId="0" applyFont="1" applyFill="1" applyBorder="1" applyAlignment="1">
      <alignment horizontal="justify" vertical="center"/>
    </xf>
    <xf numFmtId="0" fontId="7" fillId="4" borderId="1" xfId="0" quotePrefix="1" applyFont="1" applyFill="1" applyBorder="1" applyAlignment="1">
      <alignment horizontal="center" vertical="center"/>
    </xf>
    <xf numFmtId="0" fontId="7" fillId="5" borderId="1" xfId="0" quotePrefix="1" applyFont="1" applyFill="1" applyBorder="1" applyAlignment="1">
      <alignment horizontal="center" vertical="center"/>
    </xf>
    <xf numFmtId="176" fontId="9" fillId="7" borderId="0" xfId="1" applyNumberFormat="1" applyFont="1" applyFill="1" applyBorder="1" applyAlignment="1">
      <alignment horizontal="right" vertical="center"/>
    </xf>
    <xf numFmtId="176" fontId="9" fillId="8" borderId="0" xfId="1" applyNumberFormat="1" applyFont="1" applyFill="1" applyBorder="1" applyAlignment="1">
      <alignment horizontal="right" vertical="center"/>
    </xf>
    <xf numFmtId="176" fontId="10" fillId="9" borderId="3" xfId="1" applyNumberFormat="1" applyFont="1" applyFill="1" applyBorder="1" applyAlignment="1">
      <alignment horizontal="right" vertical="center"/>
    </xf>
    <xf numFmtId="176" fontId="10" fillId="10" borderId="3" xfId="1" applyNumberFormat="1" applyFont="1" applyFill="1" applyBorder="1" applyAlignment="1">
      <alignment horizontal="right" vertical="center"/>
    </xf>
    <xf numFmtId="176" fontId="10" fillId="10" borderId="0" xfId="1" applyNumberFormat="1" applyFont="1" applyFill="1" applyBorder="1" applyAlignment="1">
      <alignment horizontal="right" vertical="center"/>
    </xf>
    <xf numFmtId="177" fontId="14" fillId="9" borderId="0" xfId="2" applyNumberFormat="1" applyFont="1" applyFill="1" applyBorder="1" applyAlignment="1">
      <alignment horizontal="right" vertical="center"/>
    </xf>
    <xf numFmtId="177" fontId="14" fillId="10" borderId="0" xfId="2" applyNumberFormat="1" applyFont="1" applyFill="1" applyBorder="1" applyAlignment="1">
      <alignment horizontal="right" vertical="center"/>
    </xf>
    <xf numFmtId="178" fontId="9" fillId="7" borderId="7" xfId="1" applyNumberFormat="1" applyFont="1" applyFill="1" applyBorder="1" applyAlignment="1">
      <alignment horizontal="right" vertical="center"/>
    </xf>
    <xf numFmtId="178" fontId="9" fillId="8" borderId="7" xfId="1" applyNumberFormat="1" applyFont="1" applyFill="1" applyBorder="1" applyAlignment="1">
      <alignment horizontal="right" vertical="center"/>
    </xf>
    <xf numFmtId="0" fontId="15" fillId="12" borderId="1" xfId="0" applyFont="1" applyFill="1" applyBorder="1" applyAlignment="1">
      <alignment horizontal="center" vertical="center" wrapText="1" readingOrder="1"/>
    </xf>
    <xf numFmtId="0" fontId="7" fillId="13" borderId="1" xfId="0" quotePrefix="1" applyFont="1" applyFill="1" applyBorder="1" applyAlignment="1">
      <alignment horizontal="center" vertical="center" wrapText="1" readingOrder="1"/>
    </xf>
    <xf numFmtId="0" fontId="16" fillId="6" borderId="8" xfId="0" applyFont="1" applyFill="1" applyBorder="1" applyAlignment="1">
      <alignment horizontal="justify" vertical="center"/>
    </xf>
    <xf numFmtId="0" fontId="16" fillId="6" borderId="9" xfId="0" applyFont="1" applyFill="1" applyBorder="1" applyAlignment="1">
      <alignment horizontal="justify" vertical="center"/>
    </xf>
    <xf numFmtId="0" fontId="5" fillId="2" borderId="11" xfId="0" applyFont="1" applyFill="1" applyBorder="1" applyAlignment="1">
      <alignment horizontal="justify" vertical="center"/>
    </xf>
    <xf numFmtId="0" fontId="5" fillId="2" borderId="2" xfId="0" applyFont="1" applyFill="1" applyBorder="1" applyAlignment="1">
      <alignment horizontal="justify" vertical="center"/>
    </xf>
    <xf numFmtId="0" fontId="5" fillId="2" borderId="12" xfId="0" applyFont="1" applyFill="1" applyBorder="1" applyAlignment="1">
      <alignment horizontal="justify" vertical="center"/>
    </xf>
    <xf numFmtId="0" fontId="5" fillId="2" borderId="13" xfId="0" applyFont="1" applyFill="1" applyBorder="1" applyAlignment="1">
      <alignment horizontal="justify" vertical="center"/>
    </xf>
    <xf numFmtId="0" fontId="21" fillId="0" borderId="0" xfId="0" applyFont="1">
      <alignment vertical="center"/>
    </xf>
    <xf numFmtId="0" fontId="25" fillId="0" borderId="8" xfId="0" applyFont="1" applyBorder="1" applyAlignment="1">
      <alignment horizontal="justify" vertical="center" readingOrder="1"/>
    </xf>
    <xf numFmtId="0" fontId="25" fillId="0" borderId="9" xfId="0" applyFont="1" applyBorder="1" applyAlignment="1">
      <alignment horizontal="justify" vertical="center" readingOrder="1"/>
    </xf>
    <xf numFmtId="0" fontId="25" fillId="0" borderId="17" xfId="0" applyFont="1" applyBorder="1" applyAlignment="1">
      <alignment horizontal="justify" vertical="center" readingOrder="1"/>
    </xf>
    <xf numFmtId="0" fontId="25" fillId="0" borderId="9" xfId="0" applyFont="1" applyBorder="1" applyAlignment="1">
      <alignment horizontal="left" vertical="center" readingOrder="1"/>
    </xf>
    <xf numFmtId="0" fontId="25" fillId="0" borderId="18" xfId="0" applyFont="1" applyBorder="1" applyAlignment="1">
      <alignment horizontal="justify" vertical="center" readingOrder="1"/>
    </xf>
    <xf numFmtId="0" fontId="29" fillId="0" borderId="0" xfId="0" applyFont="1" applyAlignment="1"/>
    <xf numFmtId="0" fontId="2" fillId="0" borderId="0" xfId="0" applyFont="1">
      <alignment vertical="center"/>
    </xf>
    <xf numFmtId="0" fontId="6" fillId="3" borderId="1" xfId="0" applyFont="1" applyFill="1" applyBorder="1">
      <alignment vertical="center"/>
    </xf>
    <xf numFmtId="0" fontId="5" fillId="0" borderId="2" xfId="0" applyFont="1" applyBorder="1" applyAlignment="1">
      <alignment horizontal="justify" vertical="center"/>
    </xf>
    <xf numFmtId="0" fontId="22" fillId="0" borderId="0" xfId="0" applyFont="1">
      <alignment vertical="center"/>
    </xf>
    <xf numFmtId="0" fontId="23" fillId="14" borderId="0" xfId="0" applyFont="1" applyFill="1" applyAlignment="1">
      <alignment horizontal="justify" vertical="center" readingOrder="1"/>
    </xf>
    <xf numFmtId="0" fontId="5" fillId="0" borderId="0" xfId="0" applyFont="1">
      <alignment vertical="center"/>
    </xf>
    <xf numFmtId="0" fontId="5" fillId="2" borderId="0" xfId="0" applyFont="1" applyFill="1">
      <alignment vertical="center"/>
    </xf>
    <xf numFmtId="0" fontId="8" fillId="6" borderId="0" xfId="0" applyFont="1" applyFill="1" applyAlignment="1">
      <alignment horizontal="justify" vertical="center"/>
    </xf>
    <xf numFmtId="0" fontId="13" fillId="0" borderId="0" xfId="0" applyFont="1" applyAlignment="1">
      <alignment horizontal="left" vertical="center"/>
    </xf>
    <xf numFmtId="0" fontId="12" fillId="6" borderId="0" xfId="0" applyFont="1" applyFill="1" applyAlignment="1">
      <alignment horizontal="justify" vertical="center"/>
    </xf>
    <xf numFmtId="0" fontId="17" fillId="14" borderId="6" xfId="0" applyFont="1" applyFill="1" applyBorder="1" applyAlignment="1">
      <alignment horizontal="left" vertical="center" readingOrder="1"/>
    </xf>
    <xf numFmtId="0" fontId="7" fillId="0" borderId="0" xfId="0" quotePrefix="1" applyFont="1" applyAlignment="1">
      <alignment horizontal="center" vertical="center" wrapText="1" readingOrder="1"/>
    </xf>
    <xf numFmtId="176" fontId="9" fillId="7" borderId="0" xfId="1" applyNumberFormat="1" applyFont="1" applyFill="1" applyBorder="1" applyAlignment="1">
      <alignment horizontal="right" vertical="center" wrapText="1"/>
    </xf>
    <xf numFmtId="176" fontId="24" fillId="0" borderId="0" xfId="1" applyNumberFormat="1" applyFont="1" applyFill="1" applyBorder="1" applyAlignment="1">
      <alignment horizontal="right" vertical="center" wrapText="1"/>
    </xf>
    <xf numFmtId="179" fontId="23" fillId="14" borderId="0" xfId="0" applyNumberFormat="1" applyFont="1" applyFill="1" applyAlignment="1">
      <alignment horizontal="right" vertical="center" wrapText="1" readingOrder="1"/>
    </xf>
    <xf numFmtId="182" fontId="0" fillId="0" borderId="0" xfId="1" applyNumberFormat="1" applyFont="1">
      <alignment vertical="center"/>
    </xf>
    <xf numFmtId="176" fontId="19" fillId="6" borderId="10" xfId="1" applyNumberFormat="1" applyFont="1" applyFill="1" applyBorder="1" applyAlignment="1">
      <alignment horizontal="right" vertical="center" wrapText="1"/>
    </xf>
    <xf numFmtId="176" fontId="27" fillId="0" borderId="0" xfId="1" applyNumberFormat="1" applyFont="1" applyFill="1" applyBorder="1" applyAlignment="1">
      <alignment horizontal="right" vertical="center" wrapText="1"/>
    </xf>
    <xf numFmtId="179" fontId="25" fillId="0" borderId="8" xfId="0" applyNumberFormat="1" applyFont="1" applyBorder="1" applyAlignment="1">
      <alignment horizontal="right" vertical="center" wrapText="1" readingOrder="1"/>
    </xf>
    <xf numFmtId="179" fontId="25" fillId="0" borderId="9" xfId="0" applyNumberFormat="1" applyFont="1" applyBorder="1" applyAlignment="1">
      <alignment horizontal="right" vertical="center" wrapText="1" readingOrder="1"/>
    </xf>
    <xf numFmtId="176" fontId="19" fillId="6" borderId="3" xfId="1" applyNumberFormat="1" applyFont="1" applyFill="1" applyBorder="1" applyAlignment="1">
      <alignment horizontal="right" vertical="center" wrapText="1"/>
    </xf>
    <xf numFmtId="179" fontId="25" fillId="0" borderId="17" xfId="0" applyNumberFormat="1" applyFont="1" applyBorder="1" applyAlignment="1">
      <alignment horizontal="right" vertical="center" wrapText="1" readingOrder="1"/>
    </xf>
    <xf numFmtId="176" fontId="19" fillId="6" borderId="15" xfId="1" applyNumberFormat="1" applyFont="1" applyFill="1" applyBorder="1" applyAlignment="1">
      <alignment horizontal="right" vertical="center" wrapText="1"/>
    </xf>
    <xf numFmtId="179" fontId="25" fillId="0" borderId="18" xfId="0" applyNumberFormat="1" applyFont="1" applyBorder="1" applyAlignment="1">
      <alignment horizontal="right" vertical="center" wrapText="1" readingOrder="1"/>
    </xf>
    <xf numFmtId="0" fontId="33" fillId="0" borderId="0" xfId="0" applyFont="1" applyAlignment="1">
      <alignment horizontal="left" vertical="center" readingOrder="1"/>
    </xf>
    <xf numFmtId="0" fontId="34" fillId="12" borderId="19" xfId="0" applyFont="1" applyFill="1" applyBorder="1" applyAlignment="1">
      <alignment vertical="center" wrapText="1" readingOrder="1"/>
    </xf>
    <xf numFmtId="0" fontId="7" fillId="12" borderId="1" xfId="0" applyFont="1" applyFill="1" applyBorder="1" applyAlignment="1">
      <alignment horizontal="center" vertical="center" wrapText="1" readingOrder="1"/>
    </xf>
    <xf numFmtId="0" fontId="17" fillId="14" borderId="5" xfId="0" applyFont="1" applyFill="1" applyBorder="1" applyAlignment="1">
      <alignment vertical="center" wrapText="1" readingOrder="1"/>
    </xf>
    <xf numFmtId="181" fontId="17" fillId="11" borderId="5" xfId="0" applyNumberFormat="1" applyFont="1" applyFill="1" applyBorder="1" applyAlignment="1">
      <alignment horizontal="right" vertical="center" wrapText="1" readingOrder="1"/>
    </xf>
    <xf numFmtId="181" fontId="17" fillId="0" borderId="0" xfId="0" applyNumberFormat="1" applyFont="1" applyAlignment="1">
      <alignment horizontal="right" vertical="center" wrapText="1" readingOrder="1"/>
    </xf>
    <xf numFmtId="181" fontId="17" fillId="14" borderId="5" xfId="0" applyNumberFormat="1" applyFont="1" applyFill="1" applyBorder="1" applyAlignment="1">
      <alignment horizontal="right" vertical="center" wrapText="1" readingOrder="1"/>
    </xf>
    <xf numFmtId="3" fontId="0" fillId="0" borderId="0" xfId="0" applyNumberFormat="1">
      <alignment vertical="center"/>
    </xf>
    <xf numFmtId="0" fontId="10" fillId="0" borderId="2" xfId="0" applyFont="1" applyBorder="1" applyAlignment="1">
      <alignment vertical="center" wrapText="1" readingOrder="1"/>
    </xf>
    <xf numFmtId="181" fontId="10" fillId="14" borderId="2" xfId="0" applyNumberFormat="1" applyFont="1" applyFill="1" applyBorder="1" applyAlignment="1">
      <alignment horizontal="right" vertical="center" wrapText="1" readingOrder="1"/>
    </xf>
    <xf numFmtId="181" fontId="10" fillId="0" borderId="0" xfId="0" applyNumberFormat="1" applyFont="1" applyAlignment="1">
      <alignment horizontal="right" vertical="center" wrapText="1" readingOrder="1"/>
    </xf>
    <xf numFmtId="181" fontId="10" fillId="0" borderId="2" xfId="0" applyNumberFormat="1" applyFont="1" applyBorder="1" applyAlignment="1">
      <alignment horizontal="right" vertical="center" wrapText="1" readingOrder="1"/>
    </xf>
    <xf numFmtId="0" fontId="17" fillId="14" borderId="2" xfId="0" applyFont="1" applyFill="1" applyBorder="1" applyAlignment="1">
      <alignment vertical="center" wrapText="1" readingOrder="1"/>
    </xf>
    <xf numFmtId="181" fontId="17" fillId="11" borderId="2" xfId="0" applyNumberFormat="1" applyFont="1" applyFill="1" applyBorder="1" applyAlignment="1">
      <alignment horizontal="right" vertical="center" wrapText="1" readingOrder="1"/>
    </xf>
    <xf numFmtId="181" fontId="17" fillId="14" borderId="2" xfId="0" applyNumberFormat="1" applyFont="1" applyFill="1" applyBorder="1" applyAlignment="1">
      <alignment horizontal="right" vertical="center" wrapText="1" readingOrder="1"/>
    </xf>
    <xf numFmtId="0" fontId="5" fillId="0" borderId="2" xfId="0" applyFont="1" applyBorder="1">
      <alignment vertical="center"/>
    </xf>
    <xf numFmtId="181" fontId="17" fillId="11" borderId="2" xfId="1" applyNumberFormat="1" applyFont="1" applyFill="1" applyBorder="1" applyAlignment="1">
      <alignment horizontal="right" vertical="center" wrapText="1" readingOrder="1"/>
    </xf>
    <xf numFmtId="181" fontId="17" fillId="0" borderId="0" xfId="1" applyNumberFormat="1" applyFont="1" applyFill="1" applyBorder="1" applyAlignment="1">
      <alignment horizontal="right" vertical="center" wrapText="1" readingOrder="1"/>
    </xf>
    <xf numFmtId="0" fontId="20" fillId="0" borderId="2" xfId="0" applyFont="1" applyBorder="1" applyAlignment="1">
      <alignment vertical="center" wrapText="1" readingOrder="1"/>
    </xf>
    <xf numFmtId="177" fontId="20" fillId="14" borderId="2" xfId="2" applyNumberFormat="1" applyFont="1" applyFill="1" applyBorder="1" applyAlignment="1">
      <alignment horizontal="right" vertical="center" wrapText="1" readingOrder="1"/>
    </xf>
    <xf numFmtId="177" fontId="20" fillId="0" borderId="0" xfId="2" applyNumberFormat="1" applyFont="1" applyFill="1" applyBorder="1" applyAlignment="1">
      <alignment horizontal="right" vertical="center" wrapText="1" readingOrder="1"/>
    </xf>
    <xf numFmtId="177" fontId="20" fillId="0" borderId="2" xfId="2" applyNumberFormat="1" applyFont="1" applyBorder="1" applyAlignment="1">
      <alignment horizontal="right" vertical="center" wrapText="1" readingOrder="1"/>
    </xf>
    <xf numFmtId="179" fontId="17" fillId="11" borderId="2" xfId="0" applyNumberFormat="1" applyFont="1" applyFill="1" applyBorder="1" applyAlignment="1">
      <alignment horizontal="right" vertical="center" wrapText="1" readingOrder="1"/>
    </xf>
    <xf numFmtId="179" fontId="17" fillId="0" borderId="0" xfId="0" applyNumberFormat="1" applyFont="1" applyAlignment="1">
      <alignment horizontal="right" vertical="center" wrapText="1" readingOrder="1"/>
    </xf>
    <xf numFmtId="179" fontId="17" fillId="14" borderId="2" xfId="0" applyNumberFormat="1" applyFont="1" applyFill="1" applyBorder="1" applyAlignment="1">
      <alignment horizontal="right" vertical="center" wrapText="1" readingOrder="1"/>
    </xf>
    <xf numFmtId="0" fontId="17" fillId="6" borderId="2" xfId="0" applyFont="1" applyFill="1" applyBorder="1" applyAlignment="1">
      <alignment vertical="center" wrapText="1" readingOrder="1"/>
    </xf>
    <xf numFmtId="181" fontId="17" fillId="6" borderId="2" xfId="0" applyNumberFormat="1" applyFont="1" applyFill="1" applyBorder="1" applyAlignment="1">
      <alignment horizontal="right" vertical="center" wrapText="1" readingOrder="1"/>
    </xf>
    <xf numFmtId="0" fontId="17" fillId="14" borderId="6" xfId="0" applyFont="1" applyFill="1" applyBorder="1" applyAlignment="1">
      <alignment vertical="center" wrapText="1" readingOrder="1"/>
    </xf>
    <xf numFmtId="181" fontId="17" fillId="11" borderId="16" xfId="0" applyNumberFormat="1" applyFont="1" applyFill="1" applyBorder="1" applyAlignment="1">
      <alignment horizontal="right" vertical="center" wrapText="1" readingOrder="1"/>
    </xf>
    <xf numFmtId="181" fontId="17" fillId="14" borderId="16" xfId="0" applyNumberFormat="1" applyFont="1" applyFill="1" applyBorder="1" applyAlignment="1">
      <alignment horizontal="right" vertical="center" wrapText="1" readingOrder="1"/>
    </xf>
    <xf numFmtId="176" fontId="9" fillId="8" borderId="0" xfId="1" applyNumberFormat="1" applyFont="1" applyFill="1" applyBorder="1" applyAlignment="1">
      <alignment horizontal="right" vertical="center" wrapText="1"/>
    </xf>
    <xf numFmtId="176" fontId="9" fillId="7" borderId="10" xfId="1" applyNumberFormat="1" applyFont="1" applyFill="1" applyBorder="1" applyAlignment="1">
      <alignment horizontal="right" vertical="center" wrapText="1"/>
    </xf>
    <xf numFmtId="176" fontId="9" fillId="8" borderId="10" xfId="1" applyNumberFormat="1" applyFont="1" applyFill="1" applyBorder="1" applyAlignment="1">
      <alignment horizontal="right" vertical="center" wrapText="1"/>
    </xf>
    <xf numFmtId="0" fontId="18" fillId="0" borderId="11" xfId="0" applyFont="1" applyBorder="1" applyAlignment="1">
      <alignment horizontal="justify" vertical="center"/>
    </xf>
    <xf numFmtId="176" fontId="19" fillId="0" borderId="10" xfId="1" applyNumberFormat="1" applyFont="1" applyFill="1" applyBorder="1" applyAlignment="1">
      <alignment horizontal="right" vertical="center" wrapText="1"/>
    </xf>
    <xf numFmtId="176" fontId="19" fillId="0" borderId="3" xfId="1" applyNumberFormat="1" applyFont="1" applyFill="1" applyBorder="1" applyAlignment="1">
      <alignment horizontal="right" vertical="center" wrapText="1"/>
    </xf>
    <xf numFmtId="0" fontId="5" fillId="0" borderId="12" xfId="0" applyFont="1" applyBorder="1" applyAlignment="1">
      <alignment horizontal="justify" vertical="center"/>
    </xf>
    <xf numFmtId="176" fontId="19" fillId="6" borderId="0" xfId="1" applyNumberFormat="1" applyFont="1" applyFill="1" applyBorder="1" applyAlignment="1">
      <alignment horizontal="right" vertical="center" wrapText="1"/>
    </xf>
    <xf numFmtId="176" fontId="19" fillId="0" borderId="0" xfId="1" applyNumberFormat="1" applyFont="1" applyFill="1" applyBorder="1" applyAlignment="1">
      <alignment horizontal="right" vertical="center" wrapText="1"/>
    </xf>
    <xf numFmtId="0" fontId="5" fillId="0" borderId="11" xfId="0" applyFont="1" applyBorder="1" applyAlignment="1">
      <alignment horizontal="justify" vertical="center"/>
    </xf>
    <xf numFmtId="0" fontId="5" fillId="0" borderId="14" xfId="0" applyFont="1" applyBorder="1" applyAlignment="1">
      <alignment horizontal="justify" vertical="center"/>
    </xf>
    <xf numFmtId="176" fontId="19" fillId="0" borderId="15" xfId="1" applyNumberFormat="1" applyFont="1" applyFill="1" applyBorder="1" applyAlignment="1">
      <alignment horizontal="right" vertical="center" wrapText="1"/>
    </xf>
    <xf numFmtId="0" fontId="35" fillId="0" borderId="0" xfId="0" applyFont="1" applyAlignment="1">
      <alignment horizontal="left" vertical="center" readingOrder="1"/>
    </xf>
    <xf numFmtId="0" fontId="36" fillId="0" borderId="0" xfId="0" applyFont="1">
      <alignment vertical="center"/>
    </xf>
    <xf numFmtId="0" fontId="37" fillId="0" borderId="0" xfId="0" applyFont="1">
      <alignment vertical="center"/>
    </xf>
    <xf numFmtId="0" fontId="37" fillId="0" borderId="0" xfId="0" quotePrefix="1" applyFont="1">
      <alignment vertical="center"/>
    </xf>
    <xf numFmtId="0" fontId="38" fillId="0" borderId="0" xfId="0" applyFont="1">
      <alignment vertical="center"/>
    </xf>
    <xf numFmtId="0" fontId="39" fillId="15" borderId="20" xfId="0" applyFont="1" applyFill="1" applyBorder="1">
      <alignment vertical="center"/>
    </xf>
    <xf numFmtId="0" fontId="39" fillId="15" borderId="21" xfId="0" applyFont="1" applyFill="1" applyBorder="1" applyAlignment="1">
      <alignment horizontal="center" vertical="center"/>
    </xf>
    <xf numFmtId="0" fontId="39" fillId="15" borderId="22" xfId="0" applyFont="1" applyFill="1" applyBorder="1" applyAlignment="1">
      <alignment horizontal="center" vertical="center"/>
    </xf>
    <xf numFmtId="0" fontId="37" fillId="16" borderId="23" xfId="0" applyFont="1" applyFill="1" applyBorder="1">
      <alignment vertical="center"/>
    </xf>
    <xf numFmtId="183" fontId="40" fillId="0" borderId="24" xfId="0" applyNumberFormat="1" applyFont="1" applyBorder="1" applyAlignment="1">
      <alignment horizontal="right" vertical="center" wrapText="1"/>
    </xf>
    <xf numFmtId="183" fontId="37" fillId="0" borderId="24" xfId="0" applyNumberFormat="1" applyFont="1" applyBorder="1" applyAlignment="1">
      <alignment horizontal="right" vertical="center" wrapText="1"/>
    </xf>
    <xf numFmtId="41" fontId="37" fillId="0" borderId="24" xfId="1" applyFont="1" applyFill="1" applyBorder="1">
      <alignment vertical="center"/>
    </xf>
    <xf numFmtId="3" fontId="41" fillId="0" borderId="24" xfId="0" applyNumberFormat="1" applyFont="1" applyBorder="1">
      <alignment vertical="center"/>
    </xf>
    <xf numFmtId="3" fontId="41" fillId="0" borderId="25" xfId="0" applyNumberFormat="1" applyFont="1" applyBorder="1">
      <alignment vertical="center"/>
    </xf>
    <xf numFmtId="3" fontId="41" fillId="17" borderId="24" xfId="0" applyNumberFormat="1" applyFont="1" applyFill="1" applyBorder="1">
      <alignment vertical="center"/>
    </xf>
    <xf numFmtId="3" fontId="41" fillId="17" borderId="25" xfId="0" applyNumberFormat="1" applyFont="1" applyFill="1" applyBorder="1">
      <alignment vertical="center"/>
    </xf>
    <xf numFmtId="0" fontId="37" fillId="0" borderId="23" xfId="0" applyFont="1" applyBorder="1">
      <alignment vertical="center"/>
    </xf>
    <xf numFmtId="0" fontId="37" fillId="0" borderId="24" xfId="0" applyFont="1" applyBorder="1">
      <alignment vertical="center"/>
    </xf>
    <xf numFmtId="183" fontId="37" fillId="0" borderId="24" xfId="0" applyNumberFormat="1" applyFont="1" applyBorder="1">
      <alignment vertical="center"/>
    </xf>
    <xf numFmtId="183" fontId="37" fillId="0" borderId="25" xfId="0" applyNumberFormat="1" applyFont="1" applyBorder="1">
      <alignment vertical="center"/>
    </xf>
    <xf numFmtId="3" fontId="42" fillId="0" borderId="24" xfId="0" applyNumberFormat="1" applyFont="1" applyBorder="1">
      <alignment vertical="center"/>
    </xf>
    <xf numFmtId="3" fontId="37" fillId="0" borderId="24" xfId="0" applyNumberFormat="1" applyFont="1" applyBorder="1">
      <alignment vertical="center"/>
    </xf>
    <xf numFmtId="41" fontId="37" fillId="0" borderId="25" xfId="1" applyFont="1" applyFill="1" applyBorder="1">
      <alignment vertical="center"/>
    </xf>
    <xf numFmtId="41" fontId="37" fillId="17" borderId="24" xfId="1" applyFont="1" applyFill="1" applyBorder="1">
      <alignment vertical="center"/>
    </xf>
    <xf numFmtId="41" fontId="37" fillId="17" borderId="25" xfId="1" applyFont="1" applyFill="1" applyBorder="1">
      <alignment vertical="center"/>
    </xf>
    <xf numFmtId="3" fontId="37" fillId="0" borderId="25" xfId="0" applyNumberFormat="1" applyFont="1" applyBorder="1">
      <alignment vertical="center"/>
    </xf>
    <xf numFmtId="10" fontId="37" fillId="0" borderId="24" xfId="2" applyNumberFormat="1" applyFont="1" applyBorder="1">
      <alignment vertical="center"/>
    </xf>
    <xf numFmtId="10" fontId="37" fillId="0" borderId="24" xfId="2" applyNumberFormat="1" applyFont="1" applyFill="1" applyBorder="1">
      <alignment vertical="center"/>
    </xf>
    <xf numFmtId="10" fontId="37" fillId="0" borderId="25" xfId="2" applyNumberFormat="1" applyFont="1" applyFill="1" applyBorder="1">
      <alignment vertical="center"/>
    </xf>
    <xf numFmtId="10" fontId="37" fillId="0" borderId="25" xfId="2" applyNumberFormat="1" applyFont="1" applyBorder="1">
      <alignment vertical="center"/>
    </xf>
    <xf numFmtId="41" fontId="37" fillId="0" borderId="24" xfId="1" applyFont="1" applyBorder="1">
      <alignment vertical="center"/>
    </xf>
    <xf numFmtId="0" fontId="37" fillId="16" borderId="26" xfId="0" applyFont="1" applyFill="1" applyBorder="1">
      <alignment vertical="center"/>
    </xf>
    <xf numFmtId="0" fontId="37" fillId="0" borderId="27" xfId="0" applyFont="1" applyBorder="1">
      <alignment vertical="center"/>
    </xf>
    <xf numFmtId="41" fontId="37" fillId="0" borderId="27" xfId="1" applyFont="1" applyBorder="1">
      <alignment vertical="center"/>
    </xf>
    <xf numFmtId="41" fontId="37" fillId="0" borderId="27" xfId="1" applyFont="1" applyFill="1" applyBorder="1">
      <alignment vertical="center"/>
    </xf>
    <xf numFmtId="41" fontId="37" fillId="0" borderId="28" xfId="1" applyFont="1" applyFill="1" applyBorder="1">
      <alignment vertical="center"/>
    </xf>
    <xf numFmtId="41" fontId="37" fillId="17" borderId="27" xfId="1" applyFont="1" applyFill="1" applyBorder="1">
      <alignment vertical="center"/>
    </xf>
    <xf numFmtId="41" fontId="37" fillId="17" borderId="28" xfId="1" applyFont="1" applyFill="1" applyBorder="1">
      <alignment vertical="center"/>
    </xf>
    <xf numFmtId="0" fontId="43" fillId="0" borderId="0" xfId="0" applyFont="1">
      <alignment vertical="center"/>
    </xf>
    <xf numFmtId="0" fontId="37" fillId="0" borderId="29" xfId="0" applyFont="1" applyBorder="1">
      <alignment vertical="center"/>
    </xf>
    <xf numFmtId="0" fontId="37" fillId="0" borderId="23" xfId="0" applyFont="1" applyBorder="1" applyAlignment="1">
      <alignment horizontal="left" vertical="center" indent="1"/>
    </xf>
    <xf numFmtId="41" fontId="37" fillId="0" borderId="25" xfId="1" applyFont="1" applyBorder="1">
      <alignment vertical="center"/>
    </xf>
    <xf numFmtId="177" fontId="37" fillId="0" borderId="23" xfId="2" applyNumberFormat="1" applyFont="1" applyFill="1" applyBorder="1" applyAlignment="1">
      <alignment horizontal="left" vertical="center" indent="1"/>
    </xf>
    <xf numFmtId="177" fontId="37" fillId="0" borderId="24" xfId="2" applyNumberFormat="1" applyFont="1" applyFill="1" applyBorder="1">
      <alignment vertical="center"/>
    </xf>
    <xf numFmtId="177" fontId="37" fillId="0" borderId="29" xfId="2" applyNumberFormat="1" applyFont="1" applyFill="1" applyBorder="1">
      <alignment vertical="center"/>
    </xf>
    <xf numFmtId="177" fontId="37" fillId="0" borderId="25" xfId="2" applyNumberFormat="1" applyFont="1" applyFill="1" applyBorder="1">
      <alignment vertical="center"/>
    </xf>
    <xf numFmtId="177" fontId="37" fillId="0" borderId="0" xfId="2" applyNumberFormat="1" applyFont="1" applyFill="1" applyBorder="1">
      <alignment vertical="center"/>
    </xf>
    <xf numFmtId="0" fontId="30" fillId="0" borderId="0" xfId="0" applyFont="1" applyAlignment="1">
      <alignment horizontal="left" vertical="top" wrapText="1"/>
    </xf>
    <xf numFmtId="0" fontId="31" fillId="0" borderId="0" xfId="0" applyFont="1" applyAlignment="1">
      <alignment horizontal="left" vertical="top" wrapText="1"/>
    </xf>
    <xf numFmtId="0" fontId="44" fillId="0" borderId="0" xfId="0" applyFont="1" applyAlignment="1"/>
    <xf numFmtId="0" fontId="45" fillId="0" borderId="0" xfId="0" applyFont="1" applyAlignment="1">
      <alignment horizontal="left"/>
    </xf>
    <xf numFmtId="0" fontId="28" fillId="0" borderId="0" xfId="0" applyFont="1" applyAlignment="1">
      <alignment horizontal="justify" vertical="center" wrapText="1"/>
    </xf>
    <xf numFmtId="0" fontId="46" fillId="0" borderId="0" xfId="0" applyFont="1" applyAlignment="1">
      <alignment horizontal="centerContinuous"/>
    </xf>
    <xf numFmtId="0" fontId="46" fillId="0" borderId="0" xfId="0" applyFont="1" applyAlignment="1">
      <alignment horizontal="centerContinuous" vertical="center"/>
    </xf>
    <xf numFmtId="0" fontId="47" fillId="0" borderId="0" xfId="0" applyFont="1" applyAlignment="1">
      <alignment horizontal="centerContinuous"/>
    </xf>
    <xf numFmtId="0" fontId="29" fillId="0" borderId="0" xfId="0" applyFont="1" applyAlignment="1">
      <alignment horizontal="center"/>
    </xf>
    <xf numFmtId="0" fontId="48" fillId="0" borderId="0" xfId="0" applyFont="1" applyAlignment="1">
      <alignment horizontal="center"/>
    </xf>
    <xf numFmtId="0" fontId="49" fillId="0" borderId="0" xfId="0" applyFont="1" applyAlignment="1">
      <alignment horizontal="center"/>
    </xf>
    <xf numFmtId="0" fontId="50" fillId="0" borderId="0" xfId="0" applyFont="1" applyAlignment="1">
      <alignment horizontal="center" vertical="center" wrapText="1"/>
    </xf>
    <xf numFmtId="0" fontId="29" fillId="0" borderId="0" xfId="0" quotePrefix="1" applyFont="1" applyAlignment="1">
      <alignment horizontal="left"/>
    </xf>
  </cellXfs>
  <cellStyles count="3">
    <cellStyle name="백분율" xfId="2" builtinId="5"/>
    <cellStyle name="쉼표 [0]" xfId="1" builtinId="6"/>
    <cellStyle name="표준"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microsoft.com/office/2017/10/relationships/person" Target="persons/perso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2</xdr:col>
      <xdr:colOff>209550</xdr:colOff>
      <xdr:row>13</xdr:row>
      <xdr:rowOff>47625</xdr:rowOff>
    </xdr:from>
    <xdr:to>
      <xdr:col>5</xdr:col>
      <xdr:colOff>38100</xdr:colOff>
      <xdr:row>19</xdr:row>
      <xdr:rowOff>85725</xdr:rowOff>
    </xdr:to>
    <xdr:pic>
      <xdr:nvPicPr>
        <xdr:cNvPr id="2" name="Picture 2" descr="SK telecom">
          <a:extLst>
            <a:ext uri="{FF2B5EF4-FFF2-40B4-BE49-F238E27FC236}">
              <a16:creationId xmlns:a16="http://schemas.microsoft.com/office/drawing/2014/main" id="{9E36AFDB-D781-435A-9C7E-1F424218F307}"/>
            </a:ext>
          </a:extLst>
        </xdr:cNvPr>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blip>
        <a:srcRect l="11046" t="29103" r="40498" b="32269"/>
        <a:stretch>
          <a:fillRect/>
        </a:stretch>
      </xdr:blipFill>
      <xdr:spPr bwMode="auto">
        <a:xfrm>
          <a:off x="1581150" y="2771775"/>
          <a:ext cx="1885950" cy="1295400"/>
        </a:xfrm>
        <a:prstGeom prst="rect">
          <a:avLst/>
        </a:prstGeom>
        <a:noFill/>
        <a:ln w="9525">
          <a:noFill/>
          <a:miter lim="800000"/>
          <a:headEnd/>
          <a:tailEnd/>
        </a:ln>
      </xdr:spPr>
    </xdr:pic>
    <xdr:clientData/>
  </xdr:twoCellAnchor>
  <xdr:twoCellAnchor>
    <xdr:from>
      <xdr:col>2</xdr:col>
      <xdr:colOff>209550</xdr:colOff>
      <xdr:row>13</xdr:row>
      <xdr:rowOff>47625</xdr:rowOff>
    </xdr:from>
    <xdr:to>
      <xdr:col>5</xdr:col>
      <xdr:colOff>38100</xdr:colOff>
      <xdr:row>19</xdr:row>
      <xdr:rowOff>85725</xdr:rowOff>
    </xdr:to>
    <xdr:pic>
      <xdr:nvPicPr>
        <xdr:cNvPr id="3" name="Picture 2" descr="SK telecom">
          <a:extLst>
            <a:ext uri="{FF2B5EF4-FFF2-40B4-BE49-F238E27FC236}">
              <a16:creationId xmlns:a16="http://schemas.microsoft.com/office/drawing/2014/main" id="{A9303FAC-B20A-4B0B-85DD-7EEEE8AF21C6}"/>
            </a:ext>
          </a:extLst>
        </xdr:cNvPr>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blip>
        <a:srcRect l="11046" t="29103" r="40498" b="32269"/>
        <a:stretch>
          <a:fillRect/>
        </a:stretch>
      </xdr:blipFill>
      <xdr:spPr bwMode="auto">
        <a:xfrm>
          <a:off x="1581150" y="2771775"/>
          <a:ext cx="1885950" cy="1295400"/>
        </a:xfrm>
        <a:prstGeom prst="rect">
          <a:avLst/>
        </a:prstGeom>
        <a:noFill/>
        <a:ln w="9525">
          <a:noFill/>
          <a:miter lim="800000"/>
          <a:headEnd/>
          <a:tailEnd/>
        </a:ln>
      </xdr:spPr>
    </xdr:pic>
    <xdr:clientData/>
  </xdr:twoCellAnchor>
  <xdr:twoCellAnchor>
    <xdr:from>
      <xdr:col>2</xdr:col>
      <xdr:colOff>209550</xdr:colOff>
      <xdr:row>13</xdr:row>
      <xdr:rowOff>47625</xdr:rowOff>
    </xdr:from>
    <xdr:to>
      <xdr:col>5</xdr:col>
      <xdr:colOff>38100</xdr:colOff>
      <xdr:row>19</xdr:row>
      <xdr:rowOff>85725</xdr:rowOff>
    </xdr:to>
    <xdr:pic>
      <xdr:nvPicPr>
        <xdr:cNvPr id="4" name="Picture 2" descr="SK telecom">
          <a:extLst>
            <a:ext uri="{FF2B5EF4-FFF2-40B4-BE49-F238E27FC236}">
              <a16:creationId xmlns:a16="http://schemas.microsoft.com/office/drawing/2014/main" id="{32E1AA5F-5064-41EE-802E-B326A7D9C880}"/>
            </a:ext>
          </a:extLst>
        </xdr:cNvPr>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blip>
        <a:srcRect l="11046" t="29103" r="40498" b="32269"/>
        <a:stretch>
          <a:fillRect/>
        </a:stretch>
      </xdr:blipFill>
      <xdr:spPr bwMode="auto">
        <a:xfrm>
          <a:off x="1581150" y="2771775"/>
          <a:ext cx="1885950" cy="1295400"/>
        </a:xfrm>
        <a:prstGeom prst="rect">
          <a:avLst/>
        </a:prstGeom>
        <a:noFill/>
        <a:ln w="9525">
          <a:noFill/>
          <a:miter lim="800000"/>
          <a:headEnd/>
          <a:tailEnd/>
        </a:ln>
      </xdr:spPr>
    </xdr:pic>
    <xdr:clientData/>
  </xdr:twoCellAnchor>
  <xdr:twoCellAnchor>
    <xdr:from>
      <xdr:col>2</xdr:col>
      <xdr:colOff>209550</xdr:colOff>
      <xdr:row>13</xdr:row>
      <xdr:rowOff>47625</xdr:rowOff>
    </xdr:from>
    <xdr:to>
      <xdr:col>5</xdr:col>
      <xdr:colOff>38100</xdr:colOff>
      <xdr:row>19</xdr:row>
      <xdr:rowOff>85725</xdr:rowOff>
    </xdr:to>
    <xdr:pic>
      <xdr:nvPicPr>
        <xdr:cNvPr id="5" name="Picture 2" descr="SK telecom">
          <a:extLst>
            <a:ext uri="{FF2B5EF4-FFF2-40B4-BE49-F238E27FC236}">
              <a16:creationId xmlns:a16="http://schemas.microsoft.com/office/drawing/2014/main" id="{1413286E-61CD-49C0-AA1E-079E9A4EA11A}"/>
            </a:ext>
          </a:extLst>
        </xdr:cNvPr>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blip>
        <a:srcRect l="11046" t="29103" r="40498" b="32269"/>
        <a:stretch>
          <a:fillRect/>
        </a:stretch>
      </xdr:blipFill>
      <xdr:spPr bwMode="auto">
        <a:xfrm>
          <a:off x="1581150" y="2771775"/>
          <a:ext cx="1885950" cy="1295400"/>
        </a:xfrm>
        <a:prstGeom prst="rect">
          <a:avLst/>
        </a:prstGeom>
        <a:noFill/>
        <a:ln w="9525">
          <a:noFill/>
          <a:miter lim="800000"/>
          <a:headEnd/>
          <a:tailEnd/>
        </a:ln>
      </xdr:spPr>
    </xdr:pic>
    <xdr:clientData/>
  </xdr:twoCellAnchor>
</xdr:wsDr>
</file>

<file path=xl/persons/person.xml><?xml version="1.0" encoding="utf-8"?>
<personList xmlns="http://schemas.microsoft.com/office/spreadsheetml/2018/threadedcomments" xmlns:x="http://schemas.openxmlformats.org/spreadsheetml/2006/main">
  <person displayName="곽재규님/IR1팀" id="{6B089DC5-9AEE-406E-BBBC-0D9977EA1DF1}" userId="S::1107953@sktelecom.com::b4720cdd-e5e8-4603-b9ab-5f48e429441e" providerId="AD"/>
</personList>
</file>

<file path=xl/theme/theme1.xml><?xml version="1.0" encoding="utf-8"?>
<a:theme xmlns:a="http://schemas.openxmlformats.org/drawingml/2006/main" name="Office 테마">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AD11" dT="2020-05-05T23:48:38.11" personId="{6B089DC5-9AEE-406E-BBBC-0D9977EA1DF1}" id="{3B2BFB20-8EB1-4A54-8E22-C1DC21617876}">
    <text>한전 해지후 재가입 수기 조정</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microsoft.com/office/2017/10/relationships/threadedComment" Target="../threadedComments/threadedComment1.xml"/><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F7BD92-8DA3-4DA5-A979-4F610608AC01}">
  <dimension ref="A1:I87"/>
  <sheetViews>
    <sheetView showGridLines="0" tabSelected="1" view="pageBreakPreview" zoomScaleNormal="100" zoomScaleSheetLayoutView="100" workbookViewId="0"/>
  </sheetViews>
  <sheetFormatPr defaultColWidth="9" defaultRowHeight="15"/>
  <cols>
    <col min="1" max="7" width="9.875" style="27" customWidth="1"/>
    <col min="8" max="16384" width="9" style="27"/>
  </cols>
  <sheetData>
    <row r="1" spans="1:7">
      <c r="A1" s="153"/>
    </row>
    <row r="4" spans="1:7" ht="71.25" customHeight="1">
      <c r="A4" s="152" t="s">
        <v>149</v>
      </c>
      <c r="B4" s="152"/>
      <c r="C4" s="152"/>
      <c r="D4" s="152"/>
      <c r="E4" s="152"/>
      <c r="F4" s="152"/>
      <c r="G4" s="152"/>
    </row>
    <row r="6" spans="1:7" ht="37.5" customHeight="1">
      <c r="A6" s="148" t="s">
        <v>147</v>
      </c>
      <c r="B6" s="148"/>
      <c r="C6" s="148"/>
      <c r="D6" s="148"/>
      <c r="E6" s="148"/>
      <c r="F6" s="148"/>
      <c r="G6" s="148"/>
    </row>
    <row r="7" spans="1:7" ht="38.25" customHeight="1">
      <c r="A7" s="151"/>
      <c r="B7" s="151"/>
      <c r="C7" s="150"/>
      <c r="D7" s="150"/>
      <c r="E7" s="149"/>
      <c r="F7" s="149"/>
      <c r="G7" s="149"/>
    </row>
    <row r="8" spans="1:7" ht="15.75">
      <c r="A8" s="148"/>
      <c r="B8" s="146"/>
      <c r="C8" s="146"/>
      <c r="D8" s="147"/>
      <c r="E8" s="146"/>
      <c r="F8" s="146"/>
      <c r="G8" s="146"/>
    </row>
    <row r="21" spans="1:9" ht="59.25" customHeight="1">
      <c r="A21" s="145" t="s">
        <v>148</v>
      </c>
      <c r="B21" s="145"/>
      <c r="C21" s="145"/>
      <c r="D21" s="145"/>
      <c r="E21" s="145"/>
      <c r="F21" s="145"/>
      <c r="G21" s="145"/>
      <c r="I21" s="144"/>
    </row>
    <row r="22" spans="1:9" ht="9" customHeight="1">
      <c r="I22" s="144"/>
    </row>
    <row r="23" spans="1:9">
      <c r="I23" s="144"/>
    </row>
    <row r="24" spans="1:9" ht="8.25" customHeight="1">
      <c r="I24" s="144"/>
    </row>
    <row r="25" spans="1:9" ht="293.25" customHeight="1">
      <c r="A25" s="141" t="s">
        <v>1</v>
      </c>
      <c r="B25" s="142"/>
      <c r="C25" s="142"/>
      <c r="D25" s="142"/>
      <c r="E25" s="142"/>
      <c r="F25" s="142"/>
      <c r="G25" s="142"/>
      <c r="I25" s="144"/>
    </row>
    <row r="26" spans="1:9" ht="19.5" customHeight="1"/>
    <row r="41" spans="1:1">
      <c r="A41" s="143"/>
    </row>
    <row r="87" spans="4:4">
      <c r="D87" s="27">
        <v>301364.93</v>
      </c>
    </row>
  </sheetData>
  <mergeCells count="3">
    <mergeCell ref="A4:G4"/>
    <mergeCell ref="A21:G21"/>
    <mergeCell ref="A25:G25"/>
  </mergeCells>
  <phoneticPr fontId="3" type="noConversion"/>
  <pageMargins left="0.7" right="0.7" top="0.75" bottom="0.75" header="0.3" footer="0.3"/>
  <pageSetup paperSize="9" orientation="portrait"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D08BFA-2A94-40CE-AA48-65618A5F00D8}">
  <sheetPr>
    <tabColor rgb="FFFFC000"/>
  </sheetPr>
  <dimension ref="A1:J25"/>
  <sheetViews>
    <sheetView showGridLines="0" view="pageBreakPreview" zoomScaleNormal="100" zoomScaleSheetLayoutView="100" workbookViewId="0"/>
  </sheetViews>
  <sheetFormatPr defaultRowHeight="16.5"/>
  <cols>
    <col min="1" max="1" width="39.375" customWidth="1"/>
    <col min="2" max="2" width="0.625" customWidth="1"/>
    <col min="3" max="7" width="10.625" customWidth="1"/>
    <col min="8" max="8" width="0.625" customWidth="1"/>
    <col min="9" max="10" width="10.625" customWidth="1"/>
  </cols>
  <sheetData>
    <row r="1" spans="1:10" ht="21" thickBot="1">
      <c r="A1" s="28" t="s">
        <v>2</v>
      </c>
      <c r="B1" s="34"/>
      <c r="C1" s="33"/>
      <c r="D1" s="33"/>
      <c r="E1" s="33"/>
      <c r="F1" s="33"/>
      <c r="G1" s="33"/>
      <c r="H1" s="34"/>
      <c r="I1" s="33"/>
      <c r="J1" s="33"/>
    </row>
    <row r="2" spans="1:10" ht="18" customHeight="1">
      <c r="A2" s="29" t="s">
        <v>3</v>
      </c>
      <c r="B2" s="34"/>
      <c r="C2" s="3" t="s">
        <v>4</v>
      </c>
      <c r="D2" s="3" t="s">
        <v>0</v>
      </c>
      <c r="E2" s="3" t="s">
        <v>5</v>
      </c>
      <c r="F2" s="3" t="s">
        <v>6</v>
      </c>
      <c r="G2" s="2">
        <v>2020</v>
      </c>
      <c r="H2" s="34"/>
      <c r="I2" s="3" t="s">
        <v>69</v>
      </c>
      <c r="J2" s="3" t="s">
        <v>70</v>
      </c>
    </row>
    <row r="3" spans="1:10" ht="18" customHeight="1">
      <c r="A3" s="35" t="s">
        <v>7</v>
      </c>
      <c r="B3" s="34"/>
      <c r="C3" s="5">
        <v>4450.5895492079999</v>
      </c>
      <c r="D3" s="5">
        <v>4603.3388395449983</v>
      </c>
      <c r="E3" s="5">
        <v>4731.4437778360007</v>
      </c>
      <c r="F3" s="5">
        <v>4839.2788516349938</v>
      </c>
      <c r="G3" s="4">
        <v>18624.651018223994</v>
      </c>
      <c r="H3" s="34"/>
      <c r="I3" s="5">
        <v>4780.4607595289999</v>
      </c>
      <c r="J3" s="5">
        <v>4818.2722404710003</v>
      </c>
    </row>
    <row r="4" spans="1:10" ht="18" customHeight="1">
      <c r="A4" s="35" t="s">
        <v>8</v>
      </c>
      <c r="B4" s="34"/>
      <c r="C4" s="5">
        <v>4149.2910788449999</v>
      </c>
      <c r="D4" s="5">
        <v>4245.5563892359996</v>
      </c>
      <c r="E4" s="5">
        <v>4371.6825786979998</v>
      </c>
      <c r="F4" s="5">
        <v>4508.1356405450051</v>
      </c>
      <c r="G4" s="4">
        <v>17275.326529796006</v>
      </c>
      <c r="H4" s="34"/>
      <c r="I4" s="5">
        <v>4391.6785165179999</v>
      </c>
      <c r="J4" s="5">
        <v>4421.6764834820005</v>
      </c>
    </row>
    <row r="5" spans="1:10" ht="18" customHeight="1">
      <c r="A5" s="30" t="s">
        <v>9</v>
      </c>
      <c r="B5" s="34"/>
      <c r="C5" s="7">
        <v>742.76943047200007</v>
      </c>
      <c r="D5" s="7">
        <v>735.70653117499967</v>
      </c>
      <c r="E5" s="7">
        <v>764.93258455199987</v>
      </c>
      <c r="F5" s="8">
        <v>762.76321830400082</v>
      </c>
      <c r="G5" s="6">
        <v>3006.1717645030003</v>
      </c>
      <c r="H5" s="34"/>
      <c r="I5" s="7">
        <v>816.40870791299994</v>
      </c>
      <c r="J5" s="7">
        <v>791.31329208700015</v>
      </c>
    </row>
    <row r="6" spans="1:10" ht="18" customHeight="1">
      <c r="A6" s="30" t="s">
        <v>10</v>
      </c>
      <c r="B6" s="34"/>
      <c r="C6" s="7">
        <v>1318.3779179869996</v>
      </c>
      <c r="D6" s="7">
        <v>1333.8964061299998</v>
      </c>
      <c r="E6" s="7">
        <v>1365.717389461</v>
      </c>
      <c r="F6" s="8">
        <v>1308.952412672</v>
      </c>
      <c r="G6" s="6">
        <v>5347.0863538550002</v>
      </c>
      <c r="H6" s="34"/>
      <c r="I6" s="7">
        <v>1391.4141982599997</v>
      </c>
      <c r="J6" s="7">
        <v>1448.1178017400002</v>
      </c>
    </row>
    <row r="7" spans="1:10" ht="18" customHeight="1">
      <c r="A7" s="30" t="s">
        <v>11</v>
      </c>
      <c r="B7" s="34"/>
      <c r="C7" s="7">
        <v>73.953782632999989</v>
      </c>
      <c r="D7" s="7">
        <v>93.300705911999998</v>
      </c>
      <c r="E7" s="7">
        <v>109.08803742699997</v>
      </c>
      <c r="F7" s="8">
        <v>155.33657064600004</v>
      </c>
      <c r="G7" s="6">
        <v>431.67909661800002</v>
      </c>
      <c r="H7" s="34"/>
      <c r="I7" s="7">
        <v>75.216515612999999</v>
      </c>
      <c r="J7" s="7">
        <v>97.794484386999997</v>
      </c>
    </row>
    <row r="8" spans="1:10" ht="18" customHeight="1">
      <c r="A8" s="30" t="s">
        <v>12</v>
      </c>
      <c r="B8" s="34"/>
      <c r="C8" s="7">
        <v>1028.628964061</v>
      </c>
      <c r="D8" s="7">
        <v>1042.8109833160004</v>
      </c>
      <c r="E8" s="7">
        <v>1053.0528216050006</v>
      </c>
      <c r="F8" s="8">
        <v>1045.0479712869994</v>
      </c>
      <c r="G8" s="6">
        <v>4169.5206015990007</v>
      </c>
      <c r="H8" s="34"/>
      <c r="I8" s="7">
        <v>1033.4643533160001</v>
      </c>
      <c r="J8" s="7">
        <v>1036.0466466839998</v>
      </c>
    </row>
    <row r="9" spans="1:10" ht="18" customHeight="1">
      <c r="A9" s="30" t="s">
        <v>13</v>
      </c>
      <c r="B9" s="34"/>
      <c r="C9" s="7">
        <v>194.969578119</v>
      </c>
      <c r="D9" s="7">
        <v>207.32769591099995</v>
      </c>
      <c r="E9" s="7">
        <v>201.40322285400006</v>
      </c>
      <c r="F9" s="8">
        <v>167.01155696399999</v>
      </c>
      <c r="G9" s="6">
        <v>770.71205384799998</v>
      </c>
      <c r="H9" s="34"/>
      <c r="I9" s="7">
        <v>193.93651407800002</v>
      </c>
      <c r="J9" s="7">
        <v>183.209485922</v>
      </c>
    </row>
    <row r="10" spans="1:10" ht="18" customHeight="1">
      <c r="A10" s="30" t="s">
        <v>14</v>
      </c>
      <c r="B10" s="34"/>
      <c r="C10" s="7">
        <v>22.304404914999999</v>
      </c>
      <c r="D10" s="7">
        <v>32.452585591999998</v>
      </c>
      <c r="E10" s="7">
        <v>27.301584891999997</v>
      </c>
      <c r="F10" s="8">
        <v>82.608531738000011</v>
      </c>
      <c r="G10" s="6">
        <v>158.084306809</v>
      </c>
      <c r="H10" s="34"/>
      <c r="I10" s="7">
        <v>40.443923718999997</v>
      </c>
      <c r="J10" s="7">
        <v>40.103076281</v>
      </c>
    </row>
    <row r="11" spans="1:10" ht="18" customHeight="1">
      <c r="A11" s="30" t="s">
        <v>15</v>
      </c>
      <c r="B11" s="34"/>
      <c r="C11" s="7">
        <v>34.248649939000003</v>
      </c>
      <c r="D11" s="7">
        <v>33.348728160999997</v>
      </c>
      <c r="E11" s="7">
        <v>34.33953382</v>
      </c>
      <c r="F11" s="8">
        <v>34.700980133999998</v>
      </c>
      <c r="G11" s="6">
        <v>136.63789205399999</v>
      </c>
      <c r="H11" s="34"/>
      <c r="I11" s="7">
        <v>34.184202683000002</v>
      </c>
      <c r="J11" s="7">
        <v>32.916797316999997</v>
      </c>
    </row>
    <row r="12" spans="1:10" ht="18" customHeight="1">
      <c r="A12" s="30" t="s">
        <v>16</v>
      </c>
      <c r="B12" s="34"/>
      <c r="C12" s="7">
        <v>348.97125796999995</v>
      </c>
      <c r="D12" s="7">
        <v>362.82357672299997</v>
      </c>
      <c r="E12" s="7">
        <v>419.60395336699997</v>
      </c>
      <c r="F12" s="8">
        <v>477.0711488140002</v>
      </c>
      <c r="G12" s="6">
        <v>1608.469936874</v>
      </c>
      <c r="H12" s="34"/>
      <c r="I12" s="7">
        <v>388.647989596</v>
      </c>
      <c r="J12" s="7">
        <v>365.340010404</v>
      </c>
    </row>
    <row r="13" spans="1:10" ht="18" customHeight="1">
      <c r="A13" s="30" t="s">
        <v>17</v>
      </c>
      <c r="B13" s="34"/>
      <c r="C13" s="7">
        <v>385.06709274900049</v>
      </c>
      <c r="D13" s="7">
        <v>403.88917631599958</v>
      </c>
      <c r="E13" s="7">
        <v>396.2434507199996</v>
      </c>
      <c r="F13" s="8">
        <v>474.64324998600432</v>
      </c>
      <c r="G13" s="6">
        <v>1646.9645236360066</v>
      </c>
      <c r="H13" s="34"/>
      <c r="I13" s="7">
        <v>417.96211133999981</v>
      </c>
      <c r="J13" s="7">
        <v>426.83488866000016</v>
      </c>
    </row>
    <row r="14" spans="1:10" ht="18" customHeight="1">
      <c r="A14" s="1" t="s">
        <v>18</v>
      </c>
      <c r="B14" s="34"/>
      <c r="C14" s="5">
        <v>301.29847036300043</v>
      </c>
      <c r="D14" s="5">
        <v>357.7824503089995</v>
      </c>
      <c r="E14" s="5">
        <v>359.76119913800062</v>
      </c>
      <c r="F14" s="5">
        <v>331.14321108998917</v>
      </c>
      <c r="G14" s="4">
        <v>1349.3244884279891</v>
      </c>
      <c r="H14" s="34"/>
      <c r="I14" s="5">
        <v>388.78224301100056</v>
      </c>
      <c r="J14" s="5">
        <v>396.59575698899943</v>
      </c>
    </row>
    <row r="15" spans="1:10" ht="18" customHeight="1">
      <c r="A15" s="36" t="s">
        <v>19</v>
      </c>
      <c r="B15" s="34"/>
      <c r="C15" s="7">
        <v>1329.9274344240005</v>
      </c>
      <c r="D15" s="7">
        <v>1400.5934336249998</v>
      </c>
      <c r="E15" s="7">
        <v>1412.8140207430013</v>
      </c>
      <c r="F15" s="8">
        <v>1376.1911823769888</v>
      </c>
      <c r="G15" s="6">
        <v>5518.84509002699</v>
      </c>
      <c r="H15" s="34"/>
      <c r="I15" s="7">
        <v>1422.2465963270008</v>
      </c>
      <c r="J15" s="7">
        <v>1432.6424036729993</v>
      </c>
    </row>
    <row r="16" spans="1:10" ht="18" customHeight="1">
      <c r="A16" s="36" t="s">
        <v>20</v>
      </c>
      <c r="B16" s="34"/>
      <c r="C16" s="10">
        <v>0.29882050899541313</v>
      </c>
      <c r="D16" s="10">
        <v>0.30425599384368518</v>
      </c>
      <c r="E16" s="10">
        <v>0.29860103745947369</v>
      </c>
      <c r="F16" s="10">
        <v>0.28437939299820059</v>
      </c>
      <c r="G16" s="9">
        <v>0.29631938255524182</v>
      </c>
      <c r="H16" s="34"/>
      <c r="I16" s="10">
        <v>0.29751245075948057</v>
      </c>
      <c r="J16" s="10">
        <v>0.29733529617516058</v>
      </c>
    </row>
    <row r="17" spans="1:10" ht="18" customHeight="1">
      <c r="A17" s="37" t="s">
        <v>21</v>
      </c>
      <c r="B17" s="34"/>
      <c r="C17" s="5">
        <v>67.021297285999992</v>
      </c>
      <c r="D17" s="5">
        <v>191.17659386899996</v>
      </c>
      <c r="E17" s="5">
        <v>158.54550786100009</v>
      </c>
      <c r="F17" s="5">
        <v>110.97252297999989</v>
      </c>
      <c r="G17" s="4">
        <v>527.71592199599991</v>
      </c>
      <c r="H17" s="34"/>
      <c r="I17" s="5">
        <v>295.05421625599996</v>
      </c>
      <c r="J17" s="5">
        <v>613.61878374399998</v>
      </c>
    </row>
    <row r="18" spans="1:10" ht="18" customHeight="1">
      <c r="A18" s="30" t="s">
        <v>22</v>
      </c>
      <c r="B18" s="34"/>
      <c r="C18" s="7">
        <v>140.894946379</v>
      </c>
      <c r="D18" s="7">
        <v>267.00444123399996</v>
      </c>
      <c r="E18" s="7">
        <v>265.901096854</v>
      </c>
      <c r="F18" s="8">
        <v>354.60261664399991</v>
      </c>
      <c r="G18" s="6">
        <v>1028.4031011109998</v>
      </c>
      <c r="H18" s="34"/>
      <c r="I18" s="7">
        <v>322.45540201299997</v>
      </c>
      <c r="J18" s="7">
        <v>657.63559798699998</v>
      </c>
    </row>
    <row r="19" spans="1:10" ht="18" customHeight="1">
      <c r="A19" s="35" t="s">
        <v>23</v>
      </c>
      <c r="B19" s="34"/>
      <c r="C19" s="5">
        <v>368.31976764900037</v>
      </c>
      <c r="D19" s="5">
        <v>548.95904417799966</v>
      </c>
      <c r="E19" s="5">
        <v>518.30670699900065</v>
      </c>
      <c r="F19" s="5">
        <v>442.11573406998951</v>
      </c>
      <c r="G19" s="4">
        <v>1877.0404104239894</v>
      </c>
      <c r="H19" s="34"/>
      <c r="I19" s="5">
        <v>683.83645926700058</v>
      </c>
      <c r="J19" s="5">
        <v>1010.2135407329995</v>
      </c>
    </row>
    <row r="20" spans="1:10" ht="18" customHeight="1">
      <c r="A20" s="35" t="s">
        <v>24</v>
      </c>
      <c r="B20" s="34"/>
      <c r="C20" s="5">
        <v>305.952</v>
      </c>
      <c r="D20" s="5">
        <v>432.33980684000005</v>
      </c>
      <c r="E20" s="5">
        <v>392.16612102099998</v>
      </c>
      <c r="F20" s="5">
        <v>371.01877455499999</v>
      </c>
      <c r="G20" s="4">
        <v>1500.5383288610001</v>
      </c>
      <c r="H20" s="34"/>
      <c r="I20" s="5">
        <v>571.97481257900006</v>
      </c>
      <c r="J20" s="5">
        <v>795.69818742099994</v>
      </c>
    </row>
    <row r="21" spans="1:10" ht="18" customHeight="1">
      <c r="A21" s="30" t="s">
        <v>25</v>
      </c>
      <c r="B21" s="34"/>
      <c r="C21" s="7">
        <v>308.54399999999998</v>
      </c>
      <c r="D21" s="7">
        <v>427.39581591799998</v>
      </c>
      <c r="E21" s="7">
        <v>383.39117061899987</v>
      </c>
      <c r="F21" s="8">
        <v>385.958599886</v>
      </c>
      <c r="G21" s="6">
        <v>1504.3517043240001</v>
      </c>
      <c r="H21" s="34"/>
      <c r="I21" s="7">
        <v>558.26417673200001</v>
      </c>
      <c r="J21" s="7">
        <v>765.78582326800006</v>
      </c>
    </row>
    <row r="22" spans="1:10" ht="18" customHeight="1">
      <c r="A22" s="30" t="s">
        <v>26</v>
      </c>
      <c r="B22" s="34"/>
      <c r="C22" s="7">
        <v>-2.5924914560000003</v>
      </c>
      <c r="D22" s="7">
        <v>4.9439909220000002</v>
      </c>
      <c r="E22" s="7">
        <v>8.774950402</v>
      </c>
      <c r="F22" s="8">
        <v>-14.939825331</v>
      </c>
      <c r="G22" s="6">
        <v>-3.8133754630000003</v>
      </c>
      <c r="H22" s="34"/>
      <c r="I22" s="7">
        <v>13.710635847000001</v>
      </c>
      <c r="J22" s="7">
        <v>29.912364152999999</v>
      </c>
    </row>
    <row r="23" spans="1:10" ht="18" customHeight="1" thickBot="1">
      <c r="A23" s="38" t="s">
        <v>27</v>
      </c>
      <c r="B23" s="34"/>
      <c r="C23" s="12">
        <v>4154</v>
      </c>
      <c r="D23" s="12">
        <v>5794</v>
      </c>
      <c r="E23" s="12">
        <v>5369.1078930418007</v>
      </c>
      <c r="F23" s="12">
        <v>5099.2805039467003</v>
      </c>
      <c r="G23" s="11">
        <v>20463</v>
      </c>
      <c r="H23" s="34"/>
      <c r="I23" s="12">
        <v>7793</v>
      </c>
      <c r="J23" s="12">
        <v>10709</v>
      </c>
    </row>
    <row r="24" spans="1:10">
      <c r="A24" s="21" t="s">
        <v>145</v>
      </c>
    </row>
    <row r="25" spans="1:10">
      <c r="A25" s="21" t="s">
        <v>144</v>
      </c>
    </row>
  </sheetData>
  <phoneticPr fontId="3" type="noConversion"/>
  <pageMargins left="0.7" right="0.7" top="0.75" bottom="0.75" header="0.3" footer="0.3"/>
  <pageSetup paperSize="9" scale="57"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2E9877-C20A-40D5-875A-FD17DF67AEA3}">
  <sheetPr>
    <tabColor rgb="FFFFC000"/>
  </sheetPr>
  <dimension ref="A1:I27"/>
  <sheetViews>
    <sheetView showGridLines="0" view="pageBreakPreview" zoomScaleNormal="100" zoomScaleSheetLayoutView="100" workbookViewId="0"/>
  </sheetViews>
  <sheetFormatPr defaultRowHeight="16.5"/>
  <cols>
    <col min="1" max="1" width="39.375" customWidth="1"/>
    <col min="2" max="2" width="0.625" customWidth="1"/>
    <col min="3" max="6" width="10.625" customWidth="1"/>
    <col min="7" max="7" width="0.625" customWidth="1"/>
    <col min="8" max="9" width="10.625" customWidth="1"/>
  </cols>
  <sheetData>
    <row r="1" spans="1:9" ht="21" thickBot="1">
      <c r="A1" s="28" t="s">
        <v>63</v>
      </c>
    </row>
    <row r="2" spans="1:9">
      <c r="A2" s="29" t="s">
        <v>3</v>
      </c>
      <c r="C2" s="13" t="s">
        <v>29</v>
      </c>
      <c r="D2" s="13" t="s">
        <v>30</v>
      </c>
      <c r="E2" s="13" t="s">
        <v>31</v>
      </c>
      <c r="F2" s="14" t="s">
        <v>64</v>
      </c>
      <c r="H2" s="13" t="s">
        <v>71</v>
      </c>
      <c r="I2" s="13" t="s">
        <v>72</v>
      </c>
    </row>
    <row r="3" spans="1:9">
      <c r="A3" s="15" t="s">
        <v>33</v>
      </c>
      <c r="C3" s="82">
        <v>45068.036822176997</v>
      </c>
      <c r="D3" s="82">
        <v>46666.655310488</v>
      </c>
      <c r="E3" s="82">
        <v>47484.664816621007</v>
      </c>
      <c r="F3" s="40">
        <v>47906.956258143</v>
      </c>
      <c r="H3" s="82">
        <v>47761.46648765901</v>
      </c>
      <c r="I3" s="82">
        <v>50057.601000000002</v>
      </c>
    </row>
    <row r="4" spans="1:9">
      <c r="A4" s="16" t="s">
        <v>34</v>
      </c>
      <c r="C4" s="84">
        <v>8249.6830399009978</v>
      </c>
      <c r="D4" s="84">
        <v>8256.6269742449986</v>
      </c>
      <c r="E4" s="84">
        <v>9024.310989743999</v>
      </c>
      <c r="F4" s="83">
        <v>8775.0854237169988</v>
      </c>
      <c r="H4" s="84">
        <v>8865.201032519999</v>
      </c>
      <c r="I4" s="84">
        <v>9140.9120000000003</v>
      </c>
    </row>
    <row r="5" spans="1:9">
      <c r="A5" s="85" t="s">
        <v>65</v>
      </c>
      <c r="C5" s="86">
        <v>2059.7257392849997</v>
      </c>
      <c r="D5" s="86">
        <v>2397.4497880489998</v>
      </c>
      <c r="E5" s="86">
        <v>2878.3714968519998</v>
      </c>
      <c r="F5" s="44">
        <v>2796.6046330010004</v>
      </c>
      <c r="H5" s="86">
        <v>2580.3211233010002</v>
      </c>
      <c r="I5" s="86">
        <v>3058.0540000000001</v>
      </c>
    </row>
    <row r="6" spans="1:9">
      <c r="A6" s="30" t="s">
        <v>36</v>
      </c>
      <c r="C6" s="87">
        <v>3353.1713478129996</v>
      </c>
      <c r="D6" s="87">
        <v>3085.2093706029996</v>
      </c>
      <c r="E6" s="87">
        <v>3257.4679553239998</v>
      </c>
      <c r="F6" s="48">
        <v>3167.937460056</v>
      </c>
      <c r="H6" s="87">
        <v>3377.6872877909996</v>
      </c>
      <c r="I6" s="87">
        <v>3256.9380000000001</v>
      </c>
    </row>
    <row r="7" spans="1:9">
      <c r="A7" s="88" t="s">
        <v>37</v>
      </c>
      <c r="C7" s="90">
        <v>2836.7859528029994</v>
      </c>
      <c r="D7" s="90">
        <v>2773.9678155930001</v>
      </c>
      <c r="E7" s="90">
        <v>2888.4715375679993</v>
      </c>
      <c r="F7" s="89">
        <v>2810.5433306599998</v>
      </c>
      <c r="H7" s="90">
        <v>2907.1926214279997</v>
      </c>
      <c r="I7" s="90">
        <v>2825.92</v>
      </c>
    </row>
    <row r="8" spans="1:9">
      <c r="A8" s="16" t="s">
        <v>38</v>
      </c>
      <c r="C8" s="82">
        <v>36818.353782276004</v>
      </c>
      <c r="D8" s="82">
        <v>38410.028336243005</v>
      </c>
      <c r="E8" s="82">
        <v>38460.353826877006</v>
      </c>
      <c r="F8" s="40">
        <v>39131.870834426001</v>
      </c>
      <c r="H8" s="82">
        <v>38896.265455139008</v>
      </c>
      <c r="I8" s="82">
        <v>40916.688999999998</v>
      </c>
    </row>
    <row r="9" spans="1:9">
      <c r="A9" s="91" t="s">
        <v>39</v>
      </c>
      <c r="C9" s="86">
        <v>20267.823594115998</v>
      </c>
      <c r="D9" s="86">
        <v>21339.529824926005</v>
      </c>
      <c r="E9" s="86">
        <v>20916.860810695009</v>
      </c>
      <c r="F9" s="44">
        <v>21170.795887685999</v>
      </c>
      <c r="H9" s="86">
        <v>20497.82141000601</v>
      </c>
      <c r="I9" s="86">
        <v>20749.28</v>
      </c>
    </row>
    <row r="10" spans="1:9">
      <c r="A10" s="30" t="s">
        <v>40</v>
      </c>
      <c r="C10" s="87">
        <v>14442.872678732001</v>
      </c>
      <c r="D10" s="87">
        <v>15075.471643203</v>
      </c>
      <c r="E10" s="87">
        <v>15584.268831651001</v>
      </c>
      <c r="F10" s="48">
        <v>16003.842378404997</v>
      </c>
      <c r="H10" s="87">
        <v>16446.166820902003</v>
      </c>
      <c r="I10" s="87">
        <v>18240.600999999999</v>
      </c>
    </row>
    <row r="11" spans="1:9">
      <c r="A11" s="88" t="s">
        <v>41</v>
      </c>
      <c r="C11" s="90">
        <v>2107.6575094280056</v>
      </c>
      <c r="D11" s="90">
        <v>1995.0268681140001</v>
      </c>
      <c r="E11" s="90">
        <v>1959.2241845309977</v>
      </c>
      <c r="F11" s="89">
        <v>1957.2325683350041</v>
      </c>
      <c r="H11" s="90">
        <v>1952.2772242310009</v>
      </c>
      <c r="I11" s="90">
        <v>1926.808</v>
      </c>
    </row>
    <row r="12" spans="1:9">
      <c r="A12" s="16" t="s">
        <v>42</v>
      </c>
      <c r="C12" s="82">
        <v>22527.079269648006</v>
      </c>
      <c r="D12" s="82">
        <v>22657.244323547995</v>
      </c>
      <c r="E12" s="82">
        <v>23172.466831033998</v>
      </c>
      <c r="F12" s="40">
        <v>23510.712910727001</v>
      </c>
      <c r="H12" s="82">
        <v>23192.367437067998</v>
      </c>
      <c r="I12" s="82">
        <v>23650.799999999999</v>
      </c>
    </row>
    <row r="13" spans="1:9">
      <c r="A13" s="16" t="s">
        <v>43</v>
      </c>
      <c r="C13" s="82">
        <v>7775.310244577001</v>
      </c>
      <c r="D13" s="82">
        <v>7521.8721144070014</v>
      </c>
      <c r="E13" s="82">
        <v>7713.9219325669983</v>
      </c>
      <c r="F13" s="40">
        <v>8177.9658699439988</v>
      </c>
      <c r="H13" s="82">
        <v>8099.5526517240005</v>
      </c>
      <c r="I13" s="82">
        <v>7821.777</v>
      </c>
    </row>
    <row r="14" spans="1:9">
      <c r="A14" s="17" t="s">
        <v>66</v>
      </c>
      <c r="C14" s="86">
        <v>360</v>
      </c>
      <c r="D14" s="86">
        <v>104.999999152</v>
      </c>
      <c r="E14" s="86">
        <v>307</v>
      </c>
      <c r="F14" s="44">
        <v>109.998</v>
      </c>
      <c r="H14" s="86">
        <v>109.998</v>
      </c>
      <c r="I14" s="86">
        <v>62.326000000000001</v>
      </c>
    </row>
    <row r="15" spans="1:9">
      <c r="A15" s="18" t="s">
        <v>44</v>
      </c>
      <c r="C15" s="87">
        <v>1974.7158815299999</v>
      </c>
      <c r="D15" s="87">
        <v>2745.257826258</v>
      </c>
      <c r="E15" s="87">
        <v>2598.9461898960003</v>
      </c>
      <c r="F15" s="48">
        <v>2856.975265865</v>
      </c>
      <c r="H15" s="87">
        <v>2604.6090519029999</v>
      </c>
      <c r="I15" s="87">
        <v>2564.9859999999999</v>
      </c>
    </row>
    <row r="16" spans="1:9">
      <c r="A16" s="88" t="s">
        <v>45</v>
      </c>
      <c r="C16" s="90">
        <v>5440.594363047001</v>
      </c>
      <c r="D16" s="90">
        <v>4671.6142889970006</v>
      </c>
      <c r="E16" s="90">
        <v>4807.9757426709975</v>
      </c>
      <c r="F16" s="89">
        <v>5210.9926040789987</v>
      </c>
      <c r="H16" s="90">
        <v>5384.9455998210005</v>
      </c>
      <c r="I16" s="90">
        <v>5194.4650000000001</v>
      </c>
    </row>
    <row r="17" spans="1:9">
      <c r="A17" s="16" t="s">
        <v>46</v>
      </c>
      <c r="C17" s="82">
        <v>14751.769025071002</v>
      </c>
      <c r="D17" s="82">
        <v>15135.372209140998</v>
      </c>
      <c r="E17" s="82">
        <v>15458.544898466998</v>
      </c>
      <c r="F17" s="40">
        <v>15332.747040783001</v>
      </c>
      <c r="H17" s="82">
        <v>15092.814785343997</v>
      </c>
      <c r="I17" s="82">
        <v>15829.022999999999</v>
      </c>
    </row>
    <row r="18" spans="1:9">
      <c r="A18" s="17" t="s">
        <v>47</v>
      </c>
      <c r="C18" s="86">
        <v>9802.2008688009992</v>
      </c>
      <c r="D18" s="86">
        <v>9911.9064889059991</v>
      </c>
      <c r="E18" s="86">
        <v>9934.6487194559995</v>
      </c>
      <c r="F18" s="44">
        <v>9669.4303708439984</v>
      </c>
      <c r="H18" s="86">
        <v>9613.1437011319995</v>
      </c>
      <c r="I18" s="86">
        <v>9780.4509999999991</v>
      </c>
    </row>
    <row r="19" spans="1:9">
      <c r="A19" s="19" t="s">
        <v>67</v>
      </c>
      <c r="C19" s="87">
        <v>2445.8493883790002</v>
      </c>
      <c r="D19" s="87">
        <v>2632.1045369439998</v>
      </c>
      <c r="E19" s="87">
        <v>2729.962084754</v>
      </c>
      <c r="F19" s="48">
        <v>2709.075049343</v>
      </c>
      <c r="H19" s="87">
        <v>2740.8386281900002</v>
      </c>
      <c r="I19" s="87">
        <v>3061.4079999999999</v>
      </c>
    </row>
    <row r="20" spans="1:9">
      <c r="A20" s="20" t="s">
        <v>49</v>
      </c>
      <c r="C20" s="87">
        <v>2503.7187678910027</v>
      </c>
      <c r="D20" s="87">
        <v>2591.3611832909974</v>
      </c>
      <c r="E20" s="87">
        <v>2793.9340942569984</v>
      </c>
      <c r="F20" s="48">
        <v>2954.2416205960017</v>
      </c>
      <c r="H20" s="87">
        <v>2738.8324560219976</v>
      </c>
      <c r="I20" s="87">
        <v>2987.1640000000002</v>
      </c>
    </row>
    <row r="21" spans="1:9">
      <c r="A21" s="16" t="s">
        <v>50</v>
      </c>
      <c r="C21" s="82">
        <v>22540.957552529002</v>
      </c>
      <c r="D21" s="82">
        <v>24009.410986940002</v>
      </c>
      <c r="E21" s="82">
        <v>24312.197985586998</v>
      </c>
      <c r="F21" s="40">
        <v>24396.243347415999</v>
      </c>
      <c r="H21" s="82">
        <v>24569.099050590994</v>
      </c>
      <c r="I21" s="82">
        <v>26406.798999999999</v>
      </c>
    </row>
    <row r="22" spans="1:9">
      <c r="A22" s="91" t="s">
        <v>51</v>
      </c>
      <c r="C22" s="86">
        <v>1050.2286474400014</v>
      </c>
      <c r="D22" s="86">
        <v>1263.1633451289981</v>
      </c>
      <c r="E22" s="86">
        <v>1142.3321157549992</v>
      </c>
      <c r="F22" s="44">
        <v>721.84220681300019</v>
      </c>
      <c r="H22" s="86">
        <v>684.85409552199769</v>
      </c>
      <c r="I22" s="86">
        <v>2871.114</v>
      </c>
    </row>
    <row r="23" spans="1:9">
      <c r="A23" s="30" t="s">
        <v>52</v>
      </c>
      <c r="C23" s="87">
        <v>21851.195441922002</v>
      </c>
      <c r="D23" s="87">
        <v>22277.332857965001</v>
      </c>
      <c r="E23" s="87">
        <v>22584.889218369</v>
      </c>
      <c r="F23" s="48">
        <v>22981.913207275</v>
      </c>
      <c r="H23" s="87">
        <v>22875.818633307998</v>
      </c>
      <c r="I23" s="87">
        <v>21679.418000000001</v>
      </c>
    </row>
    <row r="24" spans="1:9">
      <c r="A24" s="30" t="s">
        <v>53</v>
      </c>
      <c r="C24" s="90">
        <v>-216.75505902700002</v>
      </c>
      <c r="D24" s="90">
        <v>-51.146058158000002</v>
      </c>
      <c r="E24" s="90">
        <v>55.747564326000003</v>
      </c>
      <c r="F24" s="89">
        <v>40.138540963999922</v>
      </c>
      <c r="H24" s="90">
        <v>336.50094144500002</v>
      </c>
      <c r="I24" s="90">
        <v>952.91700000000003</v>
      </c>
    </row>
    <row r="25" spans="1:9" ht="17.25" thickBot="1">
      <c r="A25" s="92" t="s">
        <v>68</v>
      </c>
      <c r="C25" s="93">
        <v>-143.711477806</v>
      </c>
      <c r="D25" s="93">
        <v>520.06084200399994</v>
      </c>
      <c r="E25" s="93">
        <v>529.22908713699996</v>
      </c>
      <c r="F25" s="50">
        <v>652.34939236399998</v>
      </c>
      <c r="H25" s="93">
        <v>671.92538031599997</v>
      </c>
      <c r="I25" s="93">
        <v>903.35</v>
      </c>
    </row>
    <row r="26" spans="1:9">
      <c r="A26" s="94" t="s">
        <v>145</v>
      </c>
    </row>
    <row r="27" spans="1:9">
      <c r="A27" s="94" t="s">
        <v>146</v>
      </c>
    </row>
  </sheetData>
  <phoneticPr fontId="3" type="noConversion"/>
  <pageMargins left="0.7" right="0.7" top="0.75" bottom="0.75" header="0.3" footer="0.3"/>
  <pageSetup paperSize="9" scale="62"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2D032E-811C-426D-B9D8-A517AD83A15C}">
  <sheetPr>
    <tabColor rgb="FFFFC000"/>
  </sheetPr>
  <dimension ref="A1:P25"/>
  <sheetViews>
    <sheetView showGridLines="0" view="pageBreakPreview" zoomScaleNormal="100" zoomScaleSheetLayoutView="100" workbookViewId="0"/>
  </sheetViews>
  <sheetFormatPr defaultRowHeight="16.5"/>
  <cols>
    <col min="1" max="1" width="39.375" customWidth="1"/>
    <col min="2" max="2" width="0.625" customWidth="1"/>
    <col min="3" max="7" width="10.625" customWidth="1"/>
    <col min="8" max="8" width="0.625" customWidth="1"/>
    <col min="9" max="10" width="10.625" customWidth="1"/>
  </cols>
  <sheetData>
    <row r="1" spans="1:12" ht="30" customHeight="1" thickBot="1">
      <c r="A1" s="28" t="s">
        <v>54</v>
      </c>
    </row>
    <row r="2" spans="1:12" ht="18" customHeight="1">
      <c r="A2" s="53" t="s">
        <v>55</v>
      </c>
      <c r="B2" s="39"/>
      <c r="C2" s="54" t="s">
        <v>4</v>
      </c>
      <c r="D2" s="54" t="s">
        <v>0</v>
      </c>
      <c r="E2" s="54" t="s">
        <v>5</v>
      </c>
      <c r="F2" s="54" t="s">
        <v>6</v>
      </c>
      <c r="G2" s="14">
        <v>2020</v>
      </c>
      <c r="I2" s="54" t="s">
        <v>69</v>
      </c>
      <c r="J2" s="54" t="s">
        <v>70</v>
      </c>
    </row>
    <row r="3" spans="1:12" ht="18" customHeight="1">
      <c r="A3" s="55" t="s">
        <v>7</v>
      </c>
      <c r="B3" s="57"/>
      <c r="C3" s="58">
        <v>2924.5056566389908</v>
      </c>
      <c r="D3" s="58">
        <v>2941.5460059049669</v>
      </c>
      <c r="E3" s="58">
        <v>2942.1969402449813</v>
      </c>
      <c r="F3" s="58">
        <v>2938.3812179069473</v>
      </c>
      <c r="G3" s="56">
        <v>11746.629820695885</v>
      </c>
      <c r="I3" s="58">
        <v>2980.7180438939804</v>
      </c>
      <c r="J3" s="58">
        <v>3021.6049485689796</v>
      </c>
      <c r="L3" s="59"/>
    </row>
    <row r="4" spans="1:12" ht="18" customHeight="1">
      <c r="A4" s="60" t="s">
        <v>56</v>
      </c>
      <c r="B4" s="62"/>
      <c r="C4" s="63">
        <v>2483.4473322749909</v>
      </c>
      <c r="D4" s="63">
        <v>2487.0694819899668</v>
      </c>
      <c r="E4" s="63">
        <v>2497.4235729779816</v>
      </c>
      <c r="F4" s="63">
        <v>2521.1307296459472</v>
      </c>
      <c r="G4" s="61">
        <v>9989.0711168888865</v>
      </c>
      <c r="I4" s="63">
        <v>2531.7584435089802</v>
      </c>
      <c r="J4" s="63">
        <v>2560.6179264689799</v>
      </c>
      <c r="K4" s="59"/>
      <c r="L4" s="59"/>
    </row>
    <row r="5" spans="1:12" ht="18" customHeight="1">
      <c r="A5" s="60" t="s">
        <v>57</v>
      </c>
      <c r="B5" s="62"/>
      <c r="C5" s="63">
        <v>131.527992342</v>
      </c>
      <c r="D5" s="63">
        <v>136.363819514</v>
      </c>
      <c r="E5" s="63">
        <v>134.13409711599999</v>
      </c>
      <c r="F5" s="63">
        <v>100.22588995199999</v>
      </c>
      <c r="G5" s="61">
        <v>502.25179892400001</v>
      </c>
      <c r="I5" s="63">
        <v>127.74987657999998</v>
      </c>
      <c r="J5" s="63">
        <v>125.96483981599999</v>
      </c>
      <c r="L5" s="59"/>
    </row>
    <row r="6" spans="1:12" ht="18" customHeight="1">
      <c r="A6" s="60" t="s">
        <v>17</v>
      </c>
      <c r="B6" s="62"/>
      <c r="C6" s="63">
        <v>309.53033202199998</v>
      </c>
      <c r="D6" s="63">
        <v>318.11270440100003</v>
      </c>
      <c r="E6" s="63">
        <v>310.63927015100001</v>
      </c>
      <c r="F6" s="63">
        <v>317.024598309</v>
      </c>
      <c r="G6" s="61">
        <v>1255.306904883</v>
      </c>
      <c r="I6" s="63">
        <v>321.20972380499995</v>
      </c>
      <c r="J6" s="63">
        <v>335.022182284</v>
      </c>
      <c r="L6" s="59"/>
    </row>
    <row r="7" spans="1:12" ht="18" customHeight="1">
      <c r="A7" s="64" t="s">
        <v>8</v>
      </c>
      <c r="B7" s="57"/>
      <c r="C7" s="66">
        <v>2666.2212720580001</v>
      </c>
      <c r="D7" s="66">
        <v>2671.6260253580003</v>
      </c>
      <c r="E7" s="66">
        <v>2678.2543107839992</v>
      </c>
      <c r="F7" s="66">
        <v>2707.4618130380004</v>
      </c>
      <c r="G7" s="65">
        <v>10723.563421237999</v>
      </c>
      <c r="I7" s="66">
        <v>2673.4168418050003</v>
      </c>
      <c r="J7" s="66">
        <v>2693.2431199500002</v>
      </c>
      <c r="K7" s="59"/>
      <c r="L7" s="59"/>
    </row>
    <row r="8" spans="1:12" ht="18" customHeight="1">
      <c r="A8" s="60" t="s">
        <v>58</v>
      </c>
      <c r="B8" s="62"/>
      <c r="C8" s="63">
        <v>204.52677672299998</v>
      </c>
      <c r="D8" s="63">
        <v>193.51702281399997</v>
      </c>
      <c r="E8" s="63">
        <v>212.277499275</v>
      </c>
      <c r="F8" s="63">
        <v>194.66117778899999</v>
      </c>
      <c r="G8" s="61">
        <v>804.98247660099992</v>
      </c>
      <c r="I8" s="63">
        <v>247.54458696199998</v>
      </c>
      <c r="J8" s="63">
        <v>208.60609315400004</v>
      </c>
      <c r="K8" s="59"/>
      <c r="L8" s="59"/>
    </row>
    <row r="9" spans="1:12" ht="18" customHeight="1">
      <c r="A9" s="60" t="s">
        <v>10</v>
      </c>
      <c r="B9" s="62"/>
      <c r="C9" s="63">
        <v>1140.4825682820001</v>
      </c>
      <c r="D9" s="63">
        <v>1153.4209034400001</v>
      </c>
      <c r="E9" s="63">
        <v>1149.4501235159998</v>
      </c>
      <c r="F9" s="63">
        <v>1204.419677717</v>
      </c>
      <c r="G9" s="61">
        <v>4647.7732729549998</v>
      </c>
      <c r="I9" s="63">
        <v>1173.3596111690001</v>
      </c>
      <c r="J9" s="63">
        <v>1201.8584044090001</v>
      </c>
      <c r="K9" s="59"/>
      <c r="L9" s="59"/>
    </row>
    <row r="10" spans="1:12" ht="18" customHeight="1">
      <c r="A10" s="60" t="s">
        <v>59</v>
      </c>
      <c r="B10" s="62"/>
      <c r="C10" s="63">
        <v>740.05508235500008</v>
      </c>
      <c r="D10" s="63">
        <v>731.05991467299998</v>
      </c>
      <c r="E10" s="63">
        <v>739.90881217099979</v>
      </c>
      <c r="F10" s="63">
        <v>744.96625352699994</v>
      </c>
      <c r="G10" s="61">
        <v>2955.9900627259999</v>
      </c>
      <c r="I10" s="63">
        <v>767.8521956730001</v>
      </c>
      <c r="J10" s="63">
        <v>784.3003353580001</v>
      </c>
      <c r="K10" s="59"/>
      <c r="L10" s="59"/>
    </row>
    <row r="11" spans="1:12" ht="18" customHeight="1">
      <c r="A11" s="60" t="s">
        <v>60</v>
      </c>
      <c r="B11" s="62"/>
      <c r="C11" s="63">
        <v>400.42748592699996</v>
      </c>
      <c r="D11" s="63">
        <v>422.36098876700004</v>
      </c>
      <c r="E11" s="63">
        <v>409.54131134499994</v>
      </c>
      <c r="F11" s="63">
        <v>459.45342419000002</v>
      </c>
      <c r="G11" s="61">
        <v>1691.7832102289999</v>
      </c>
      <c r="I11" s="63">
        <v>405.50741549600008</v>
      </c>
      <c r="J11" s="63">
        <v>417.55806905099996</v>
      </c>
      <c r="K11" s="59"/>
      <c r="L11" s="59"/>
    </row>
    <row r="12" spans="1:12" ht="18" customHeight="1">
      <c r="A12" s="67" t="s">
        <v>11</v>
      </c>
      <c r="B12" s="62"/>
      <c r="C12" s="63">
        <v>16.425406121999998</v>
      </c>
      <c r="D12" s="63">
        <v>22.936149719000003</v>
      </c>
      <c r="E12" s="63">
        <v>24.498888397999998</v>
      </c>
      <c r="F12" s="63">
        <v>50.933784241000005</v>
      </c>
      <c r="G12" s="61">
        <v>114.79422848</v>
      </c>
      <c r="I12" s="63">
        <v>13.202712626</v>
      </c>
      <c r="J12" s="63">
        <v>21.039865611000003</v>
      </c>
      <c r="K12" s="59"/>
      <c r="L12" s="59"/>
    </row>
    <row r="13" spans="1:12" ht="18" customHeight="1">
      <c r="A13" s="67" t="s">
        <v>12</v>
      </c>
      <c r="B13" s="62"/>
      <c r="C13" s="63">
        <v>758.81802772599997</v>
      </c>
      <c r="D13" s="63">
        <v>762.2203843289999</v>
      </c>
      <c r="E13" s="63">
        <v>752.01512254499983</v>
      </c>
      <c r="F13" s="63">
        <v>738.57320194299996</v>
      </c>
      <c r="G13" s="61">
        <v>3011.6267365429999</v>
      </c>
      <c r="I13" s="63">
        <v>723.22765604599999</v>
      </c>
      <c r="J13" s="63">
        <v>729.13298823600007</v>
      </c>
      <c r="K13" s="59"/>
      <c r="L13" s="59"/>
    </row>
    <row r="14" spans="1:12" ht="18" customHeight="1">
      <c r="A14" s="60" t="s">
        <v>13</v>
      </c>
      <c r="B14" s="62"/>
      <c r="C14" s="63">
        <v>144.09360728799999</v>
      </c>
      <c r="D14" s="63">
        <v>149.10094236299997</v>
      </c>
      <c r="E14" s="63">
        <v>148.08816855499998</v>
      </c>
      <c r="F14" s="63">
        <v>114.56337022899999</v>
      </c>
      <c r="G14" s="61">
        <v>555.84608843499996</v>
      </c>
      <c r="I14" s="63">
        <v>141.26875458200001</v>
      </c>
      <c r="J14" s="63">
        <v>137.32369935000003</v>
      </c>
      <c r="K14" s="59"/>
      <c r="L14" s="59"/>
    </row>
    <row r="15" spans="1:12" ht="18" customHeight="1">
      <c r="A15" s="60" t="s">
        <v>14</v>
      </c>
      <c r="B15" s="62"/>
      <c r="C15" s="63">
        <v>18.858222403999996</v>
      </c>
      <c r="D15" s="63">
        <v>19.531779251</v>
      </c>
      <c r="E15" s="63">
        <v>20.200312334000003</v>
      </c>
      <c r="F15" s="63">
        <v>20.650205941999999</v>
      </c>
      <c r="G15" s="61">
        <v>79.240519930999994</v>
      </c>
      <c r="I15" s="63">
        <v>20.811586300999998</v>
      </c>
      <c r="J15" s="63">
        <v>21.817324721999999</v>
      </c>
      <c r="K15" s="59"/>
      <c r="L15" s="59"/>
    </row>
    <row r="16" spans="1:12" ht="18" customHeight="1">
      <c r="A16" s="60" t="s">
        <v>15</v>
      </c>
      <c r="B16" s="62"/>
      <c r="C16" s="63">
        <v>34.248649939000003</v>
      </c>
      <c r="D16" s="63">
        <v>33.348728160999997</v>
      </c>
      <c r="E16" s="63">
        <v>34.33953382</v>
      </c>
      <c r="F16" s="63">
        <v>34.700980133999998</v>
      </c>
      <c r="G16" s="61">
        <v>136.63789205399999</v>
      </c>
      <c r="I16" s="63">
        <v>34.184202683000002</v>
      </c>
      <c r="J16" s="63">
        <v>32.906730044999996</v>
      </c>
      <c r="K16" s="59"/>
      <c r="L16" s="59"/>
    </row>
    <row r="17" spans="1:16" ht="18" customHeight="1">
      <c r="A17" s="60" t="s">
        <v>61</v>
      </c>
      <c r="B17" s="62"/>
      <c r="C17" s="63">
        <v>348.76801357400001</v>
      </c>
      <c r="D17" s="63">
        <v>337.55011528099999</v>
      </c>
      <c r="E17" s="63">
        <v>337.38466234099997</v>
      </c>
      <c r="F17" s="63">
        <v>348.95941504300004</v>
      </c>
      <c r="G17" s="61">
        <v>1372.6622062390002</v>
      </c>
      <c r="I17" s="63">
        <v>319.8177314360002</v>
      </c>
      <c r="J17" s="63">
        <v>340.55801442299935</v>
      </c>
      <c r="L17" s="59"/>
    </row>
    <row r="18" spans="1:16" ht="18" customHeight="1">
      <c r="A18" s="64" t="s">
        <v>18</v>
      </c>
      <c r="B18" s="69"/>
      <c r="C18" s="66">
        <v>258.28438458099072</v>
      </c>
      <c r="D18" s="66">
        <v>269.9199805469666</v>
      </c>
      <c r="E18" s="66">
        <v>263.94262946098206</v>
      </c>
      <c r="F18" s="66">
        <v>230.91940486894691</v>
      </c>
      <c r="G18" s="68">
        <v>1023.0663994578863</v>
      </c>
      <c r="I18" s="66">
        <v>307.30120208898001</v>
      </c>
      <c r="J18" s="66">
        <v>328.36182861897942</v>
      </c>
      <c r="K18" s="59"/>
      <c r="L18" s="59"/>
    </row>
    <row r="19" spans="1:16" ht="18" customHeight="1">
      <c r="A19" s="70" t="s">
        <v>19</v>
      </c>
      <c r="B19" s="62"/>
      <c r="C19" s="63">
        <v>1017.1024123069911</v>
      </c>
      <c r="D19" s="63">
        <v>1032.140364875967</v>
      </c>
      <c r="E19" s="63">
        <v>1015.9577520059811</v>
      </c>
      <c r="F19" s="63">
        <v>969.49260681194744</v>
      </c>
      <c r="G19" s="61">
        <v>4034.6931360008866</v>
      </c>
      <c r="I19" s="63">
        <v>1030.5288581349801</v>
      </c>
      <c r="J19" s="63">
        <v>1057.4948168549795</v>
      </c>
      <c r="L19" s="59"/>
      <c r="O19" s="59"/>
      <c r="P19" s="43"/>
    </row>
    <row r="20" spans="1:16" ht="18" customHeight="1">
      <c r="A20" s="70" t="s">
        <v>20</v>
      </c>
      <c r="B20" s="72"/>
      <c r="C20" s="73">
        <v>0.34778609848062436</v>
      </c>
      <c r="D20" s="73">
        <v>0.35088363833304348</v>
      </c>
      <c r="E20" s="73">
        <v>0.34530582848114427</v>
      </c>
      <c r="F20" s="73">
        <v>0.32994105764892256</v>
      </c>
      <c r="G20" s="71">
        <v>0.34347665650383674</v>
      </c>
      <c r="I20" s="73">
        <v>0.34573174750494257</v>
      </c>
      <c r="J20" s="73">
        <v>0.34997785443653212</v>
      </c>
      <c r="L20" s="59"/>
      <c r="O20" s="59"/>
      <c r="P20" s="43"/>
    </row>
    <row r="21" spans="1:16" ht="18" customHeight="1">
      <c r="A21" s="64" t="s">
        <v>21</v>
      </c>
      <c r="B21" s="75"/>
      <c r="C21" s="76">
        <v>228.47345786</v>
      </c>
      <c r="D21" s="76">
        <v>-50.323704245999991</v>
      </c>
      <c r="E21" s="76">
        <v>-54.784897810999993</v>
      </c>
      <c r="F21" s="76">
        <v>-204.97609398099999</v>
      </c>
      <c r="G21" s="74">
        <v>-81.611238177999965</v>
      </c>
      <c r="I21" s="76">
        <v>273.56358466099999</v>
      </c>
      <c r="J21" s="76">
        <v>-107.72197659199999</v>
      </c>
      <c r="L21" s="59"/>
      <c r="O21" s="59"/>
      <c r="P21" s="43"/>
    </row>
    <row r="22" spans="1:16" ht="18" customHeight="1">
      <c r="A22" s="77" t="s">
        <v>23</v>
      </c>
      <c r="B22" s="75"/>
      <c r="C22" s="78">
        <v>486.75784244099117</v>
      </c>
      <c r="D22" s="78">
        <v>219.59627630096713</v>
      </c>
      <c r="E22" s="78">
        <v>209.15773164998112</v>
      </c>
      <c r="F22" s="78">
        <v>25.94331088794733</v>
      </c>
      <c r="G22" s="74">
        <v>941.45516127988662</v>
      </c>
      <c r="I22" s="78">
        <v>580.86478674998</v>
      </c>
      <c r="J22" s="78">
        <v>220.63985202697944</v>
      </c>
      <c r="K22" s="59"/>
      <c r="L22" s="59"/>
      <c r="O22" s="59"/>
      <c r="P22" s="43"/>
    </row>
    <row r="23" spans="1:16" ht="18" customHeight="1" thickBot="1">
      <c r="A23" s="79" t="s">
        <v>62</v>
      </c>
      <c r="B23" s="57"/>
      <c r="C23" s="81">
        <v>404.75</v>
      </c>
      <c r="D23" s="81">
        <v>168.35499999999999</v>
      </c>
      <c r="E23" s="81">
        <v>156.23961398398112</v>
      </c>
      <c r="F23" s="81">
        <v>30.001117007947329</v>
      </c>
      <c r="G23" s="80">
        <v>758.79180502888676</v>
      </c>
      <c r="I23" s="81">
        <v>466.01321633497997</v>
      </c>
      <c r="J23" s="81">
        <v>184.01173107798004</v>
      </c>
      <c r="K23" s="59"/>
      <c r="L23" s="59"/>
    </row>
    <row r="24" spans="1:16" ht="18" customHeight="1">
      <c r="A24" s="21" t="s">
        <v>150</v>
      </c>
    </row>
    <row r="25" spans="1:16">
      <c r="A25" s="21" t="s">
        <v>144</v>
      </c>
    </row>
  </sheetData>
  <phoneticPr fontId="3" type="noConversion"/>
  <pageMargins left="0.7" right="0.7" top="0.75" bottom="0.75" header="0.3" footer="0.3"/>
  <pageSetup paperSize="9" scale="57"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47A0BD-7C32-4561-8CEB-D0DEBDB33636}">
  <sheetPr>
    <tabColor rgb="FFFFC000"/>
  </sheetPr>
  <dimension ref="A1:I25"/>
  <sheetViews>
    <sheetView showGridLines="0" view="pageBreakPreview" zoomScaleNormal="100" zoomScaleSheetLayoutView="100" workbookViewId="0"/>
  </sheetViews>
  <sheetFormatPr defaultRowHeight="16.5"/>
  <cols>
    <col min="1" max="1" width="39.375" customWidth="1"/>
    <col min="2" max="2" width="0.625" customWidth="1"/>
    <col min="3" max="6" width="10.625" customWidth="1"/>
    <col min="7" max="7" width="0.625" customWidth="1"/>
    <col min="8" max="9" width="10.625" customWidth="1"/>
  </cols>
  <sheetData>
    <row r="1" spans="1:9" ht="27" customHeight="1" thickBot="1">
      <c r="A1" s="28" t="s">
        <v>28</v>
      </c>
      <c r="B1" s="31"/>
    </row>
    <row r="2" spans="1:9">
      <c r="A2" s="29" t="s">
        <v>3</v>
      </c>
      <c r="B2" s="39"/>
      <c r="C2" s="13" t="s">
        <v>29</v>
      </c>
      <c r="D2" s="13" t="s">
        <v>30</v>
      </c>
      <c r="E2" s="13" t="s">
        <v>31</v>
      </c>
      <c r="F2" s="14" t="s">
        <v>32</v>
      </c>
      <c r="H2" s="13" t="s">
        <v>71</v>
      </c>
      <c r="I2" s="13" t="s">
        <v>72</v>
      </c>
    </row>
    <row r="3" spans="1:9">
      <c r="A3" s="32" t="s">
        <v>33</v>
      </c>
      <c r="B3" s="41"/>
      <c r="C3" s="42">
        <v>31335.49261278001</v>
      </c>
      <c r="D3" s="42">
        <v>31619.659744237011</v>
      </c>
      <c r="E3" s="42">
        <v>31932.597498638999</v>
      </c>
      <c r="F3" s="40">
        <v>31986.450775855996</v>
      </c>
      <c r="G3" s="43"/>
      <c r="H3" s="42">
        <v>31787.483340865005</v>
      </c>
      <c r="I3" s="42">
        <v>32710.636748026998</v>
      </c>
    </row>
    <row r="4" spans="1:9">
      <c r="A4" s="32" t="s">
        <v>34</v>
      </c>
      <c r="B4" s="41"/>
      <c r="C4" s="42">
        <v>5025.9026601259993</v>
      </c>
      <c r="D4" s="42">
        <v>4748.7127081480003</v>
      </c>
      <c r="E4" s="42">
        <v>5277.1731280820022</v>
      </c>
      <c r="F4" s="40">
        <v>5047.1146922169992</v>
      </c>
      <c r="G4" s="43"/>
      <c r="H4" s="42">
        <v>5017.2459862140004</v>
      </c>
      <c r="I4" s="42">
        <v>4835.6618307089993</v>
      </c>
    </row>
    <row r="5" spans="1:9">
      <c r="A5" s="22" t="s">
        <v>35</v>
      </c>
      <c r="B5" s="45"/>
      <c r="C5" s="46">
        <v>563.44834135499991</v>
      </c>
      <c r="D5" s="46">
        <v>638.05470454200008</v>
      </c>
      <c r="E5" s="46">
        <v>972.24395505699999</v>
      </c>
      <c r="F5" s="44">
        <v>845.20822894800006</v>
      </c>
      <c r="G5" s="43"/>
      <c r="H5" s="46">
        <v>589.63549334100003</v>
      </c>
      <c r="I5" s="46">
        <v>599.37673695000001</v>
      </c>
    </row>
    <row r="6" spans="1:9">
      <c r="A6" s="23" t="s">
        <v>36</v>
      </c>
      <c r="B6" s="45"/>
      <c r="C6" s="47">
        <v>2210.1626586300004</v>
      </c>
      <c r="D6" s="47">
        <v>1901.0460363569996</v>
      </c>
      <c r="E6" s="47">
        <v>1996.8020903630006</v>
      </c>
      <c r="F6" s="44">
        <v>1926.2933618809998</v>
      </c>
      <c r="G6" s="43"/>
      <c r="H6" s="47">
        <v>2082.1001384280003</v>
      </c>
      <c r="I6" s="47">
        <v>1975.5654240739996</v>
      </c>
    </row>
    <row r="7" spans="1:9">
      <c r="A7" s="24" t="s">
        <v>37</v>
      </c>
      <c r="B7" s="45"/>
      <c r="C7" s="49">
        <v>2252.2916601409984</v>
      </c>
      <c r="D7" s="49">
        <v>2209.6119672489999</v>
      </c>
      <c r="E7" s="49">
        <v>2308.1270826620007</v>
      </c>
      <c r="F7" s="48">
        <v>2275.6131013879985</v>
      </c>
      <c r="G7" s="43"/>
      <c r="H7" s="49">
        <v>2345.5103544450008</v>
      </c>
      <c r="I7" s="49">
        <v>2260.7196696849996</v>
      </c>
    </row>
    <row r="8" spans="1:9">
      <c r="A8" s="32" t="s">
        <v>38</v>
      </c>
      <c r="B8" s="41"/>
      <c r="C8" s="42">
        <v>26309.589952654009</v>
      </c>
      <c r="D8" s="42">
        <v>26870.947036089012</v>
      </c>
      <c r="E8" s="42">
        <v>26655.424370556997</v>
      </c>
      <c r="F8" s="40">
        <v>26939.336083638995</v>
      </c>
      <c r="G8" s="43"/>
      <c r="H8" s="42">
        <v>26770.237354651003</v>
      </c>
      <c r="I8" s="42">
        <v>27874.974917317999</v>
      </c>
    </row>
    <row r="9" spans="1:9">
      <c r="A9" s="22" t="s">
        <v>39</v>
      </c>
      <c r="B9" s="45"/>
      <c r="C9" s="46">
        <v>13483.845010081006</v>
      </c>
      <c r="D9" s="46">
        <v>13792.77054744801</v>
      </c>
      <c r="E9" s="46">
        <v>13367.822097805996</v>
      </c>
      <c r="F9" s="44">
        <v>13128.867263213995</v>
      </c>
      <c r="G9" s="43"/>
      <c r="H9" s="46">
        <v>12621.688973197002</v>
      </c>
      <c r="I9" s="46">
        <v>12771.598800208996</v>
      </c>
    </row>
    <row r="10" spans="1:9">
      <c r="A10" s="23" t="s">
        <v>40</v>
      </c>
      <c r="B10" s="45"/>
      <c r="C10" s="47">
        <v>11144.916103652</v>
      </c>
      <c r="D10" s="47">
        <v>11544.387202692</v>
      </c>
      <c r="E10" s="47">
        <v>11800.127222826</v>
      </c>
      <c r="F10" s="44">
        <v>12341.545925705001</v>
      </c>
      <c r="G10" s="43"/>
      <c r="H10" s="47">
        <v>12654.731727028002</v>
      </c>
      <c r="I10" s="47">
        <v>13656.326020594001</v>
      </c>
    </row>
    <row r="11" spans="1:9">
      <c r="A11" s="24" t="s">
        <v>41</v>
      </c>
      <c r="B11" s="45"/>
      <c r="C11" s="49">
        <v>1680.8288389209997</v>
      </c>
      <c r="D11" s="49">
        <v>1533.789285949</v>
      </c>
      <c r="E11" s="49">
        <v>1487.4750499249999</v>
      </c>
      <c r="F11" s="48">
        <v>1468.9228947200002</v>
      </c>
      <c r="G11" s="43"/>
      <c r="H11" s="49">
        <v>1493.8166544260009</v>
      </c>
      <c r="I11" s="49">
        <v>1447.0500965150022</v>
      </c>
    </row>
    <row r="12" spans="1:9">
      <c r="A12" s="32" t="s">
        <v>42</v>
      </c>
      <c r="B12" s="41"/>
      <c r="C12" s="42">
        <v>14233.684551214998</v>
      </c>
      <c r="D12" s="42">
        <v>14154.748549311002</v>
      </c>
      <c r="E12" s="42">
        <v>14346.936424830001</v>
      </c>
      <c r="F12" s="40">
        <v>14636.592807120998</v>
      </c>
      <c r="G12" s="43"/>
      <c r="H12" s="42">
        <v>14507.579498169001</v>
      </c>
      <c r="I12" s="42">
        <v>14705.679633911001</v>
      </c>
    </row>
    <row r="13" spans="1:9">
      <c r="A13" s="32" t="s">
        <v>43</v>
      </c>
      <c r="B13" s="41"/>
      <c r="C13" s="42">
        <v>4860.2786549429993</v>
      </c>
      <c r="D13" s="42">
        <v>4698.3711982280001</v>
      </c>
      <c r="E13" s="42">
        <v>4923.0347809259993</v>
      </c>
      <c r="F13" s="40">
        <v>5076.4044857079998</v>
      </c>
      <c r="G13" s="43"/>
      <c r="H13" s="42">
        <v>4963.648376868</v>
      </c>
      <c r="I13" s="42">
        <v>4740.2959954750004</v>
      </c>
    </row>
    <row r="14" spans="1:9">
      <c r="A14" s="22" t="s">
        <v>44</v>
      </c>
      <c r="B14" s="45"/>
      <c r="C14" s="46">
        <v>1580.1341493099999</v>
      </c>
      <c r="D14" s="46">
        <v>2171.9859507910001</v>
      </c>
      <c r="E14" s="46">
        <v>2188.7299746039998</v>
      </c>
      <c r="F14" s="44">
        <v>2106.832551208</v>
      </c>
      <c r="G14" s="43"/>
      <c r="H14" s="46">
        <v>1447.3</v>
      </c>
      <c r="I14" s="46">
        <v>1864.9684557689998</v>
      </c>
    </row>
    <row r="15" spans="1:9">
      <c r="A15" s="24" t="s">
        <v>45</v>
      </c>
      <c r="B15" s="45"/>
      <c r="C15" s="49">
        <v>3280.1445056329994</v>
      </c>
      <c r="D15" s="49">
        <v>2526.3852474370001</v>
      </c>
      <c r="E15" s="49">
        <v>2734.3048063219999</v>
      </c>
      <c r="F15" s="44">
        <v>2969.5719344999993</v>
      </c>
      <c r="G15" s="43"/>
      <c r="H15" s="49">
        <v>3516.4</v>
      </c>
      <c r="I15" s="49">
        <v>2875.3275397060002</v>
      </c>
    </row>
    <row r="16" spans="1:9">
      <c r="A16" s="32" t="s">
        <v>46</v>
      </c>
      <c r="B16" s="41"/>
      <c r="C16" s="42">
        <v>9373.4058962719973</v>
      </c>
      <c r="D16" s="42">
        <v>9456.3773510830015</v>
      </c>
      <c r="E16" s="42">
        <v>9423.9016439040006</v>
      </c>
      <c r="F16" s="40">
        <v>9560.1883214129975</v>
      </c>
      <c r="G16" s="43"/>
      <c r="H16" s="42">
        <v>9543.9311213010005</v>
      </c>
      <c r="I16" s="42">
        <v>9965.3836384360002</v>
      </c>
    </row>
    <row r="17" spans="1:9">
      <c r="A17" s="22" t="s">
        <v>47</v>
      </c>
      <c r="B17" s="45"/>
      <c r="C17" s="46">
        <v>6554.0574360560004</v>
      </c>
      <c r="D17" s="46">
        <v>6472.0414288770007</v>
      </c>
      <c r="E17" s="46">
        <v>6340.7032317259991</v>
      </c>
      <c r="F17" s="44">
        <v>6181.7437747459999</v>
      </c>
      <c r="G17" s="43"/>
      <c r="H17" s="46">
        <v>6266.5457221020006</v>
      </c>
      <c r="I17" s="46">
        <v>6437.2005329880003</v>
      </c>
    </row>
    <row r="18" spans="1:9">
      <c r="A18" s="25" t="s">
        <v>48</v>
      </c>
      <c r="B18" s="45"/>
      <c r="C18" s="47">
        <v>1129.5322025180001</v>
      </c>
      <c r="D18" s="47">
        <v>1133.5383983050001</v>
      </c>
      <c r="E18" s="47">
        <v>1137.616533827</v>
      </c>
      <c r="F18" s="44">
        <v>1141.7229828349998</v>
      </c>
      <c r="G18" s="43"/>
      <c r="H18" s="47">
        <v>926.51292468199995</v>
      </c>
      <c r="I18" s="47">
        <v>929.81366701000002</v>
      </c>
    </row>
    <row r="19" spans="1:9">
      <c r="A19" s="24" t="s">
        <v>49</v>
      </c>
      <c r="B19" s="45"/>
      <c r="C19" s="49">
        <v>1689.8162576979998</v>
      </c>
      <c r="D19" s="49">
        <v>1850.7975239010002</v>
      </c>
      <c r="E19" s="49">
        <v>1945.5818783510001</v>
      </c>
      <c r="F19" s="48">
        <v>2236.7215638319999</v>
      </c>
      <c r="G19" s="43"/>
      <c r="H19" s="49">
        <v>2350.8724745170007</v>
      </c>
      <c r="I19" s="49">
        <v>2598.3694384380001</v>
      </c>
    </row>
    <row r="20" spans="1:9">
      <c r="A20" s="32" t="s">
        <v>50</v>
      </c>
      <c r="B20" s="41"/>
      <c r="C20" s="42">
        <v>17101.808061565003</v>
      </c>
      <c r="D20" s="42">
        <v>17464.911194926</v>
      </c>
      <c r="E20" s="42">
        <v>17585.661073808998</v>
      </c>
      <c r="F20" s="40">
        <v>17349.857968735003</v>
      </c>
      <c r="G20" s="43"/>
      <c r="H20" s="42">
        <v>17279.903842696</v>
      </c>
      <c r="I20" s="42">
        <v>18004.957114115998</v>
      </c>
    </row>
    <row r="21" spans="1:9">
      <c r="A21" s="22" t="s">
        <v>51</v>
      </c>
      <c r="B21" s="45"/>
      <c r="C21" s="46">
        <v>760.29056826100032</v>
      </c>
      <c r="D21" s="46">
        <v>760.36091371900034</v>
      </c>
      <c r="E21" s="46">
        <v>641.44317230499996</v>
      </c>
      <c r="F21" s="44">
        <v>333.77364839100045</v>
      </c>
      <c r="G21" s="43"/>
      <c r="H21" s="46">
        <v>290.48057837699872</v>
      </c>
      <c r="I21" s="46">
        <v>2256.7721949689999</v>
      </c>
    </row>
    <row r="22" spans="1:9">
      <c r="A22" s="23" t="s">
        <v>52</v>
      </c>
      <c r="B22" s="45"/>
      <c r="C22" s="47">
        <v>16401.196487057001</v>
      </c>
      <c r="D22" s="47">
        <v>16568.663084711003</v>
      </c>
      <c r="E22" s="47">
        <v>16652.417959720002</v>
      </c>
      <c r="F22" s="44">
        <v>16684.639695996</v>
      </c>
      <c r="G22" s="43"/>
      <c r="H22" s="47">
        <v>16488.288291651003</v>
      </c>
      <c r="I22" s="47">
        <v>14707.653602054001</v>
      </c>
    </row>
    <row r="23" spans="1:9" ht="17.25" thickBot="1">
      <c r="A23" s="26" t="s">
        <v>53</v>
      </c>
      <c r="B23" s="45"/>
      <c r="C23" s="51">
        <v>-59.678993753</v>
      </c>
      <c r="D23" s="51">
        <v>135.887196496</v>
      </c>
      <c r="E23" s="51">
        <v>291.799941784</v>
      </c>
      <c r="F23" s="50">
        <v>331.44462434799999</v>
      </c>
      <c r="G23" s="43"/>
      <c r="H23" s="51">
        <v>501.13497266799999</v>
      </c>
      <c r="I23" s="51">
        <v>1040.5313170930001</v>
      </c>
    </row>
    <row r="24" spans="1:9">
      <c r="A24" s="52" t="s">
        <v>150</v>
      </c>
    </row>
    <row r="25" spans="1:9">
      <c r="A25" s="52" t="s">
        <v>151</v>
      </c>
    </row>
  </sheetData>
  <phoneticPr fontId="3" type="noConversion"/>
  <pageMargins left="0.7" right="0.7" top="0.75" bottom="0.75" header="0.3" footer="0.3"/>
  <pageSetup paperSize="9" scale="62" orientation="portrait" horizontalDpi="300" verticalDpi="300"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E56770-9F9F-402F-8B92-F649BA469044}">
  <dimension ref="A1:AW28"/>
  <sheetViews>
    <sheetView workbookViewId="0">
      <selection activeCell="C19" sqref="C19"/>
    </sheetView>
  </sheetViews>
  <sheetFormatPr defaultRowHeight="16.5"/>
  <cols>
    <col min="1" max="1" width="23.25" style="96" customWidth="1"/>
    <col min="2" max="6" width="11.125" style="96" bestFit="1" customWidth="1"/>
    <col min="7" max="7" width="11.875" style="96" bestFit="1" customWidth="1"/>
    <col min="8" max="9" width="11.125" style="96" bestFit="1" customWidth="1"/>
    <col min="10" max="10" width="11.875" style="96" bestFit="1" customWidth="1"/>
    <col min="11" max="12" width="11.125" style="96" bestFit="1" customWidth="1"/>
    <col min="13" max="13" width="11.875" style="96" bestFit="1" customWidth="1"/>
    <col min="14" max="15" width="11.125" style="96" bestFit="1" customWidth="1"/>
    <col min="16" max="16" width="11.875" style="96" bestFit="1" customWidth="1"/>
    <col min="17" max="18" width="11.125" style="96" bestFit="1" customWidth="1"/>
    <col min="19" max="19" width="11.875" style="96" customWidth="1"/>
    <col min="20" max="21" width="11" style="96" bestFit="1" customWidth="1"/>
    <col min="22" max="22" width="11.875" style="96" bestFit="1" customWidth="1"/>
    <col min="23" max="24" width="11" style="96" bestFit="1" customWidth="1"/>
    <col min="25" max="28" width="11.875" style="96" bestFit="1" customWidth="1"/>
    <col min="29" max="30" width="11" style="96" bestFit="1" customWidth="1"/>
    <col min="31" max="31" width="11.875" style="96" bestFit="1" customWidth="1"/>
    <col min="32" max="49" width="11.375" style="96" customWidth="1"/>
    <col min="50" max="16384" width="9" style="96"/>
  </cols>
  <sheetData>
    <row r="1" spans="1:49" ht="20.25">
      <c r="A1" s="95" t="s">
        <v>73</v>
      </c>
    </row>
    <row r="2" spans="1:49">
      <c r="A2" s="97" t="s">
        <v>74</v>
      </c>
    </row>
    <row r="3" spans="1:49">
      <c r="A3" s="98" t="s">
        <v>75</v>
      </c>
    </row>
    <row r="4" spans="1:49" ht="8.25" customHeight="1"/>
    <row r="5" spans="1:49">
      <c r="A5" s="99" t="s">
        <v>76</v>
      </c>
      <c r="B5" s="100" t="s">
        <v>77</v>
      </c>
      <c r="C5" s="100" t="s">
        <v>78</v>
      </c>
      <c r="D5" s="100" t="s">
        <v>79</v>
      </c>
      <c r="E5" s="100" t="s">
        <v>80</v>
      </c>
      <c r="F5" s="100" t="s">
        <v>81</v>
      </c>
      <c r="G5" s="100" t="s">
        <v>82</v>
      </c>
      <c r="H5" s="100" t="s">
        <v>83</v>
      </c>
      <c r="I5" s="100" t="s">
        <v>84</v>
      </c>
      <c r="J5" s="100" t="s">
        <v>85</v>
      </c>
      <c r="K5" s="100" t="s">
        <v>86</v>
      </c>
      <c r="L5" s="100" t="s">
        <v>87</v>
      </c>
      <c r="M5" s="100" t="s">
        <v>88</v>
      </c>
      <c r="N5" s="100" t="s">
        <v>89</v>
      </c>
      <c r="O5" s="100" t="s">
        <v>90</v>
      </c>
      <c r="P5" s="100" t="s">
        <v>91</v>
      </c>
      <c r="Q5" s="100" t="s">
        <v>92</v>
      </c>
      <c r="R5" s="100" t="s">
        <v>93</v>
      </c>
      <c r="S5" s="100" t="s">
        <v>94</v>
      </c>
      <c r="T5" s="100" t="s">
        <v>95</v>
      </c>
      <c r="U5" s="100" t="s">
        <v>96</v>
      </c>
      <c r="V5" s="100" t="s">
        <v>97</v>
      </c>
      <c r="W5" s="100" t="s">
        <v>98</v>
      </c>
      <c r="X5" s="100" t="s">
        <v>99</v>
      </c>
      <c r="Y5" s="100" t="s">
        <v>100</v>
      </c>
      <c r="Z5" s="100" t="s">
        <v>101</v>
      </c>
      <c r="AA5" s="100" t="s">
        <v>102</v>
      </c>
      <c r="AB5" s="100" t="s">
        <v>103</v>
      </c>
      <c r="AC5" s="100" t="s">
        <v>104</v>
      </c>
      <c r="AD5" s="100" t="s">
        <v>105</v>
      </c>
      <c r="AE5" s="100" t="s">
        <v>106</v>
      </c>
      <c r="AF5" s="100" t="s">
        <v>107</v>
      </c>
      <c r="AG5" s="100" t="s">
        <v>108</v>
      </c>
      <c r="AH5" s="100" t="s">
        <v>109</v>
      </c>
      <c r="AI5" s="100" t="s">
        <v>110</v>
      </c>
      <c r="AJ5" s="100" t="s">
        <v>111</v>
      </c>
      <c r="AK5" s="100" t="s">
        <v>112</v>
      </c>
      <c r="AL5" s="100" t="s">
        <v>113</v>
      </c>
      <c r="AM5" s="100" t="s">
        <v>114</v>
      </c>
      <c r="AN5" s="100" t="s">
        <v>115</v>
      </c>
      <c r="AO5" s="100" t="s">
        <v>116</v>
      </c>
      <c r="AP5" s="100" t="s">
        <v>117</v>
      </c>
      <c r="AQ5" s="100" t="s">
        <v>118</v>
      </c>
      <c r="AR5" s="100" t="s">
        <v>119</v>
      </c>
      <c r="AS5" s="100" t="s">
        <v>120</v>
      </c>
      <c r="AT5" s="101" t="s">
        <v>121</v>
      </c>
      <c r="AU5" s="100" t="s">
        <v>122</v>
      </c>
      <c r="AV5" s="100" t="s">
        <v>123</v>
      </c>
      <c r="AW5" s="101" t="s">
        <v>124</v>
      </c>
    </row>
    <row r="6" spans="1:49">
      <c r="A6" s="102" t="s">
        <v>125</v>
      </c>
      <c r="B6" s="103">
        <v>26695678</v>
      </c>
      <c r="C6" s="103">
        <v>26715145</v>
      </c>
      <c r="D6" s="103">
        <v>26748061</v>
      </c>
      <c r="E6" s="103">
        <v>26765279</v>
      </c>
      <c r="F6" s="103">
        <v>26763745</v>
      </c>
      <c r="G6" s="103">
        <v>26752663</v>
      </c>
      <c r="H6" s="103">
        <v>26755448</v>
      </c>
      <c r="I6" s="103">
        <v>26802476</v>
      </c>
      <c r="J6" s="103">
        <v>26879902</v>
      </c>
      <c r="K6" s="103">
        <v>26897153</v>
      </c>
      <c r="L6" s="104">
        <v>27164537</v>
      </c>
      <c r="M6" s="104">
        <v>27220659</v>
      </c>
      <c r="N6" s="104">
        <v>27214094</v>
      </c>
      <c r="O6" s="104">
        <v>27236138</v>
      </c>
      <c r="P6" s="104">
        <v>27276995</v>
      </c>
      <c r="Q6" s="104">
        <v>27319037</v>
      </c>
      <c r="R6" s="104">
        <v>27382435</v>
      </c>
      <c r="S6" s="104">
        <v>27381694</v>
      </c>
      <c r="T6" s="104">
        <v>27405774</v>
      </c>
      <c r="U6" s="104">
        <v>27467550</v>
      </c>
      <c r="V6" s="104">
        <v>27529233</v>
      </c>
      <c r="W6" s="104">
        <v>27555208</v>
      </c>
      <c r="X6" s="104">
        <v>27596466</v>
      </c>
      <c r="Y6" s="103">
        <v>27649327</v>
      </c>
      <c r="Z6" s="105">
        <v>27740724</v>
      </c>
      <c r="AA6" s="105">
        <v>27785295</v>
      </c>
      <c r="AB6" s="105">
        <v>28141896</v>
      </c>
      <c r="AC6" s="103">
        <v>28377515</v>
      </c>
      <c r="AD6" s="103">
        <v>28367111</v>
      </c>
      <c r="AE6" s="103">
        <v>28647960</v>
      </c>
      <c r="AF6" s="103">
        <v>28683386</v>
      </c>
      <c r="AG6" s="103">
        <v>28722476</v>
      </c>
      <c r="AH6" s="103">
        <v>28748012</v>
      </c>
      <c r="AI6" s="103">
        <v>28860150</v>
      </c>
      <c r="AJ6" s="103">
        <v>28901101</v>
      </c>
      <c r="AK6" s="103">
        <v>28932423</v>
      </c>
      <c r="AL6" s="103">
        <v>28974699</v>
      </c>
      <c r="AM6" s="103">
        <v>29007925</v>
      </c>
      <c r="AN6" s="103">
        <v>29033646</v>
      </c>
      <c r="AO6" s="106">
        <v>29055379</v>
      </c>
      <c r="AP6" s="106">
        <v>29061776</v>
      </c>
      <c r="AQ6" s="106">
        <v>29089112</v>
      </c>
      <c r="AR6" s="106">
        <v>29136645</v>
      </c>
      <c r="AS6" s="106">
        <v>29184661</v>
      </c>
      <c r="AT6" s="107">
        <v>29308267</v>
      </c>
      <c r="AU6" s="108">
        <v>29399273</v>
      </c>
      <c r="AV6" s="108">
        <v>29413440</v>
      </c>
      <c r="AW6" s="109">
        <v>29382757</v>
      </c>
    </row>
    <row r="7" spans="1:49">
      <c r="A7" s="110" t="s">
        <v>126</v>
      </c>
      <c r="B7" s="111"/>
      <c r="C7" s="112">
        <f t="shared" ref="C7:AW7" si="0">C6-B6</f>
        <v>19467</v>
      </c>
      <c r="D7" s="112">
        <f t="shared" si="0"/>
        <v>32916</v>
      </c>
      <c r="E7" s="112">
        <f t="shared" si="0"/>
        <v>17218</v>
      </c>
      <c r="F7" s="112">
        <f t="shared" si="0"/>
        <v>-1534</v>
      </c>
      <c r="G7" s="112">
        <f t="shared" si="0"/>
        <v>-11082</v>
      </c>
      <c r="H7" s="112">
        <f t="shared" si="0"/>
        <v>2785</v>
      </c>
      <c r="I7" s="112">
        <f t="shared" si="0"/>
        <v>47028</v>
      </c>
      <c r="J7" s="112">
        <f t="shared" si="0"/>
        <v>77426</v>
      </c>
      <c r="K7" s="112">
        <f t="shared" si="0"/>
        <v>17251</v>
      </c>
      <c r="L7" s="112">
        <f t="shared" si="0"/>
        <v>267384</v>
      </c>
      <c r="M7" s="112">
        <f t="shared" si="0"/>
        <v>56122</v>
      </c>
      <c r="N7" s="112">
        <f t="shared" si="0"/>
        <v>-6565</v>
      </c>
      <c r="O7" s="112">
        <f t="shared" si="0"/>
        <v>22044</v>
      </c>
      <c r="P7" s="112">
        <f t="shared" si="0"/>
        <v>40857</v>
      </c>
      <c r="Q7" s="112">
        <f t="shared" si="0"/>
        <v>42042</v>
      </c>
      <c r="R7" s="112">
        <f t="shared" si="0"/>
        <v>63398</v>
      </c>
      <c r="S7" s="112">
        <f t="shared" si="0"/>
        <v>-741</v>
      </c>
      <c r="T7" s="112">
        <f t="shared" si="0"/>
        <v>24080</v>
      </c>
      <c r="U7" s="112">
        <f t="shared" si="0"/>
        <v>61776</v>
      </c>
      <c r="V7" s="112">
        <f t="shared" si="0"/>
        <v>61683</v>
      </c>
      <c r="W7" s="112">
        <f t="shared" si="0"/>
        <v>25975</v>
      </c>
      <c r="X7" s="112">
        <f t="shared" si="0"/>
        <v>41258</v>
      </c>
      <c r="Y7" s="112">
        <f t="shared" si="0"/>
        <v>52861</v>
      </c>
      <c r="Z7" s="112">
        <f t="shared" si="0"/>
        <v>91397</v>
      </c>
      <c r="AA7" s="112">
        <f t="shared" si="0"/>
        <v>44571</v>
      </c>
      <c r="AB7" s="112">
        <f t="shared" si="0"/>
        <v>356601</v>
      </c>
      <c r="AC7" s="112">
        <f t="shared" si="0"/>
        <v>235619</v>
      </c>
      <c r="AD7" s="112">
        <f t="shared" si="0"/>
        <v>-10404</v>
      </c>
      <c r="AE7" s="112">
        <f t="shared" si="0"/>
        <v>280849</v>
      </c>
      <c r="AF7" s="112">
        <f t="shared" si="0"/>
        <v>35426</v>
      </c>
      <c r="AG7" s="112">
        <f t="shared" si="0"/>
        <v>39090</v>
      </c>
      <c r="AH7" s="112">
        <f t="shared" si="0"/>
        <v>25536</v>
      </c>
      <c r="AI7" s="112">
        <f t="shared" si="0"/>
        <v>112138</v>
      </c>
      <c r="AJ7" s="112">
        <f t="shared" si="0"/>
        <v>40951</v>
      </c>
      <c r="AK7" s="112">
        <f t="shared" si="0"/>
        <v>31322</v>
      </c>
      <c r="AL7" s="112">
        <f t="shared" si="0"/>
        <v>42276</v>
      </c>
      <c r="AM7" s="112">
        <f t="shared" si="0"/>
        <v>33226</v>
      </c>
      <c r="AN7" s="112">
        <f t="shared" si="0"/>
        <v>25721</v>
      </c>
      <c r="AO7" s="112">
        <f t="shared" si="0"/>
        <v>21733</v>
      </c>
      <c r="AP7" s="112">
        <f t="shared" si="0"/>
        <v>6397</v>
      </c>
      <c r="AQ7" s="112">
        <f t="shared" si="0"/>
        <v>27336</v>
      </c>
      <c r="AR7" s="112">
        <f t="shared" si="0"/>
        <v>47533</v>
      </c>
      <c r="AS7" s="112">
        <f t="shared" si="0"/>
        <v>48016</v>
      </c>
      <c r="AT7" s="113">
        <f t="shared" si="0"/>
        <v>123606</v>
      </c>
      <c r="AU7" s="112">
        <f t="shared" si="0"/>
        <v>91006</v>
      </c>
      <c r="AV7" s="112">
        <f t="shared" si="0"/>
        <v>14167</v>
      </c>
      <c r="AW7" s="113">
        <f t="shared" si="0"/>
        <v>-30683</v>
      </c>
    </row>
    <row r="8" spans="1:49">
      <c r="A8" s="102" t="s">
        <v>127</v>
      </c>
      <c r="B8" s="114">
        <v>154966</v>
      </c>
      <c r="C8" s="114">
        <v>168971</v>
      </c>
      <c r="D8" s="114">
        <v>180914</v>
      </c>
      <c r="E8" s="114">
        <v>134852</v>
      </c>
      <c r="F8" s="114">
        <v>126985</v>
      </c>
      <c r="G8" s="114">
        <v>142817</v>
      </c>
      <c r="H8" s="114">
        <v>147964</v>
      </c>
      <c r="I8" s="114">
        <v>176500</v>
      </c>
      <c r="J8" s="114">
        <v>227211</v>
      </c>
      <c r="K8" s="114">
        <v>157208</v>
      </c>
      <c r="L8" s="115">
        <v>385068</v>
      </c>
      <c r="M8" s="115">
        <v>159894</v>
      </c>
      <c r="N8" s="115">
        <v>137607</v>
      </c>
      <c r="O8" s="115">
        <v>149629</v>
      </c>
      <c r="P8" s="115">
        <v>150212</v>
      </c>
      <c r="Q8" s="115">
        <v>155949</v>
      </c>
      <c r="R8" s="115">
        <v>168612</v>
      </c>
      <c r="S8" s="115">
        <v>137838</v>
      </c>
      <c r="T8" s="115">
        <v>129227</v>
      </c>
      <c r="U8" s="115">
        <v>159078</v>
      </c>
      <c r="V8" s="115">
        <v>174312</v>
      </c>
      <c r="W8" s="115">
        <v>139230</v>
      </c>
      <c r="X8" s="115">
        <v>139900</v>
      </c>
      <c r="Y8" s="114">
        <v>141083</v>
      </c>
      <c r="Z8" s="105">
        <v>191337</v>
      </c>
      <c r="AA8" s="105">
        <f>279152-125293</f>
        <v>153859</v>
      </c>
      <c r="AB8" s="105">
        <f>475977-2</f>
        <v>475975</v>
      </c>
      <c r="AC8" s="105">
        <v>329726</v>
      </c>
      <c r="AD8" s="105">
        <v>345869</v>
      </c>
      <c r="AE8" s="105">
        <v>384250</v>
      </c>
      <c r="AF8" s="105">
        <v>131770</v>
      </c>
      <c r="AG8" s="105">
        <v>154796</v>
      </c>
      <c r="AH8" s="105">
        <v>144220</v>
      </c>
      <c r="AI8" s="105">
        <v>215041</v>
      </c>
      <c r="AJ8" s="105">
        <v>145779</v>
      </c>
      <c r="AK8" s="105">
        <v>151970</v>
      </c>
      <c r="AL8" s="105">
        <v>167992</v>
      </c>
      <c r="AM8" s="105">
        <v>155578</v>
      </c>
      <c r="AN8" s="105">
        <v>140707</v>
      </c>
      <c r="AO8" s="105">
        <v>130766</v>
      </c>
      <c r="AP8" s="105">
        <v>125292</v>
      </c>
      <c r="AQ8" s="105">
        <v>147018</v>
      </c>
      <c r="AR8" s="105">
        <v>166423</v>
      </c>
      <c r="AS8" s="105">
        <v>181660</v>
      </c>
      <c r="AT8" s="116">
        <v>284235</v>
      </c>
      <c r="AU8" s="117">
        <v>229079</v>
      </c>
      <c r="AV8" s="117">
        <v>129753</v>
      </c>
      <c r="AW8" s="118">
        <v>153337</v>
      </c>
    </row>
    <row r="9" spans="1:49">
      <c r="A9" s="102" t="s">
        <v>128</v>
      </c>
      <c r="B9" s="114">
        <v>240678</v>
      </c>
      <c r="C9" s="114">
        <v>206982</v>
      </c>
      <c r="D9" s="114">
        <v>204090</v>
      </c>
      <c r="E9" s="114">
        <v>221634</v>
      </c>
      <c r="F9" s="114">
        <v>255953</v>
      </c>
      <c r="G9" s="114">
        <v>219375</v>
      </c>
      <c r="H9" s="114">
        <v>169713</v>
      </c>
      <c r="I9" s="114">
        <v>130678</v>
      </c>
      <c r="J9" s="114">
        <v>164588</v>
      </c>
      <c r="K9" s="114">
        <v>139564</v>
      </c>
      <c r="L9" s="115">
        <v>160425</v>
      </c>
      <c r="M9" s="115">
        <v>151901</v>
      </c>
      <c r="N9" s="115">
        <v>167775</v>
      </c>
      <c r="O9" s="115">
        <v>177583</v>
      </c>
      <c r="P9" s="115">
        <v>150564</v>
      </c>
      <c r="Q9" s="115">
        <v>161530</v>
      </c>
      <c r="R9" s="115">
        <v>188260</v>
      </c>
      <c r="S9" s="115">
        <v>151817</v>
      </c>
      <c r="T9" s="115">
        <v>162985</v>
      </c>
      <c r="U9" s="115">
        <v>153769</v>
      </c>
      <c r="V9" s="115">
        <v>168360</v>
      </c>
      <c r="W9" s="115">
        <v>155316</v>
      </c>
      <c r="X9" s="115">
        <v>165269</v>
      </c>
      <c r="Y9" s="115">
        <v>151905</v>
      </c>
      <c r="Z9" s="105">
        <v>173134</v>
      </c>
      <c r="AA9" s="105">
        <v>181978</v>
      </c>
      <c r="AB9" s="105">
        <v>152920</v>
      </c>
      <c r="AC9" s="105">
        <v>173475</v>
      </c>
      <c r="AD9" s="105">
        <v>202917</v>
      </c>
      <c r="AE9" s="105">
        <v>176891</v>
      </c>
      <c r="AF9" s="105">
        <v>146354</v>
      </c>
      <c r="AG9" s="105">
        <v>136864</v>
      </c>
      <c r="AH9" s="105">
        <v>167374</v>
      </c>
      <c r="AI9" s="105">
        <v>131750</v>
      </c>
      <c r="AJ9" s="105">
        <v>162010</v>
      </c>
      <c r="AK9" s="105">
        <v>146824</v>
      </c>
      <c r="AL9" s="105">
        <v>127947</v>
      </c>
      <c r="AM9" s="105">
        <v>135591</v>
      </c>
      <c r="AN9" s="105">
        <v>128055</v>
      </c>
      <c r="AO9" s="105">
        <v>137905</v>
      </c>
      <c r="AP9" s="105">
        <v>141801</v>
      </c>
      <c r="AQ9" s="105">
        <v>111357</v>
      </c>
      <c r="AR9" s="105">
        <v>112153</v>
      </c>
      <c r="AS9" s="105">
        <v>101531</v>
      </c>
      <c r="AT9" s="116">
        <v>110108</v>
      </c>
      <c r="AU9" s="117">
        <v>95165</v>
      </c>
      <c r="AV9" s="117">
        <v>88804</v>
      </c>
      <c r="AW9" s="118">
        <v>82542</v>
      </c>
    </row>
    <row r="10" spans="1:49">
      <c r="A10" s="110" t="s">
        <v>129</v>
      </c>
      <c r="B10" s="115">
        <f t="shared" ref="B10:AT10" si="1">SUM(B8:B9)</f>
        <v>395644</v>
      </c>
      <c r="C10" s="115">
        <f t="shared" si="1"/>
        <v>375953</v>
      </c>
      <c r="D10" s="115">
        <f t="shared" si="1"/>
        <v>385004</v>
      </c>
      <c r="E10" s="115">
        <f t="shared" si="1"/>
        <v>356486</v>
      </c>
      <c r="F10" s="115">
        <f t="shared" si="1"/>
        <v>382938</v>
      </c>
      <c r="G10" s="115">
        <f t="shared" si="1"/>
        <v>362192</v>
      </c>
      <c r="H10" s="115">
        <f t="shared" si="1"/>
        <v>317677</v>
      </c>
      <c r="I10" s="115">
        <f t="shared" si="1"/>
        <v>307178</v>
      </c>
      <c r="J10" s="115">
        <f t="shared" si="1"/>
        <v>391799</v>
      </c>
      <c r="K10" s="115">
        <f t="shared" si="1"/>
        <v>296772</v>
      </c>
      <c r="L10" s="115">
        <f t="shared" si="1"/>
        <v>545493</v>
      </c>
      <c r="M10" s="115">
        <f t="shared" si="1"/>
        <v>311795</v>
      </c>
      <c r="N10" s="115">
        <f t="shared" si="1"/>
        <v>305382</v>
      </c>
      <c r="O10" s="115">
        <f t="shared" si="1"/>
        <v>327212</v>
      </c>
      <c r="P10" s="115">
        <f t="shared" si="1"/>
        <v>300776</v>
      </c>
      <c r="Q10" s="115">
        <f t="shared" si="1"/>
        <v>317479</v>
      </c>
      <c r="R10" s="115">
        <f t="shared" si="1"/>
        <v>356872</v>
      </c>
      <c r="S10" s="115">
        <f t="shared" si="1"/>
        <v>289655</v>
      </c>
      <c r="T10" s="115">
        <f t="shared" si="1"/>
        <v>292212</v>
      </c>
      <c r="U10" s="115">
        <f t="shared" si="1"/>
        <v>312847</v>
      </c>
      <c r="V10" s="115">
        <f t="shared" si="1"/>
        <v>342672</v>
      </c>
      <c r="W10" s="115">
        <f t="shared" si="1"/>
        <v>294546</v>
      </c>
      <c r="X10" s="115">
        <f t="shared" si="1"/>
        <v>305169</v>
      </c>
      <c r="Y10" s="115">
        <f t="shared" si="1"/>
        <v>292988</v>
      </c>
      <c r="Z10" s="115">
        <f t="shared" si="1"/>
        <v>364471</v>
      </c>
      <c r="AA10" s="115">
        <f t="shared" si="1"/>
        <v>335837</v>
      </c>
      <c r="AB10" s="115">
        <f t="shared" si="1"/>
        <v>628895</v>
      </c>
      <c r="AC10" s="115">
        <f t="shared" si="1"/>
        <v>503201</v>
      </c>
      <c r="AD10" s="115">
        <f t="shared" si="1"/>
        <v>548786</v>
      </c>
      <c r="AE10" s="115">
        <f t="shared" si="1"/>
        <v>561141</v>
      </c>
      <c r="AF10" s="115">
        <f t="shared" si="1"/>
        <v>278124</v>
      </c>
      <c r="AG10" s="115">
        <f t="shared" si="1"/>
        <v>291660</v>
      </c>
      <c r="AH10" s="115">
        <f t="shared" si="1"/>
        <v>311594</v>
      </c>
      <c r="AI10" s="115">
        <f t="shared" si="1"/>
        <v>346791</v>
      </c>
      <c r="AJ10" s="115">
        <f t="shared" si="1"/>
        <v>307789</v>
      </c>
      <c r="AK10" s="115">
        <f t="shared" si="1"/>
        <v>298794</v>
      </c>
      <c r="AL10" s="115">
        <f t="shared" si="1"/>
        <v>295939</v>
      </c>
      <c r="AM10" s="115">
        <f t="shared" si="1"/>
        <v>291169</v>
      </c>
      <c r="AN10" s="115">
        <f t="shared" si="1"/>
        <v>268762</v>
      </c>
      <c r="AO10" s="115">
        <f t="shared" si="1"/>
        <v>268671</v>
      </c>
      <c r="AP10" s="115">
        <f t="shared" si="1"/>
        <v>267093</v>
      </c>
      <c r="AQ10" s="115">
        <f t="shared" si="1"/>
        <v>258375</v>
      </c>
      <c r="AR10" s="115">
        <f t="shared" si="1"/>
        <v>278576</v>
      </c>
      <c r="AS10" s="115">
        <f t="shared" si="1"/>
        <v>283191</v>
      </c>
      <c r="AT10" s="119">
        <f t="shared" si="1"/>
        <v>394343</v>
      </c>
      <c r="AU10" s="115">
        <f t="shared" ref="AU10:AW10" si="2">SUM(AU8:AU9)</f>
        <v>324244</v>
      </c>
      <c r="AV10" s="115">
        <f t="shared" si="2"/>
        <v>218557</v>
      </c>
      <c r="AW10" s="119">
        <f t="shared" si="2"/>
        <v>235879</v>
      </c>
    </row>
    <row r="11" spans="1:49">
      <c r="A11" s="110" t="s">
        <v>130</v>
      </c>
      <c r="B11" s="111"/>
      <c r="C11" s="115">
        <f t="shared" ref="C11:AC11" si="3">C10-C7</f>
        <v>356486</v>
      </c>
      <c r="D11" s="115">
        <f t="shared" si="3"/>
        <v>352088</v>
      </c>
      <c r="E11" s="115">
        <f t="shared" si="3"/>
        <v>339268</v>
      </c>
      <c r="F11" s="115">
        <f t="shared" si="3"/>
        <v>384472</v>
      </c>
      <c r="G11" s="115">
        <f t="shared" si="3"/>
        <v>373274</v>
      </c>
      <c r="H11" s="115">
        <f t="shared" si="3"/>
        <v>314892</v>
      </c>
      <c r="I11" s="115">
        <f t="shared" si="3"/>
        <v>260150</v>
      </c>
      <c r="J11" s="115">
        <f t="shared" si="3"/>
        <v>314373</v>
      </c>
      <c r="K11" s="115">
        <f t="shared" si="3"/>
        <v>279521</v>
      </c>
      <c r="L11" s="115">
        <f t="shared" si="3"/>
        <v>278109</v>
      </c>
      <c r="M11" s="115">
        <f t="shared" si="3"/>
        <v>255673</v>
      </c>
      <c r="N11" s="115">
        <f t="shared" si="3"/>
        <v>311947</v>
      </c>
      <c r="O11" s="115">
        <f t="shared" si="3"/>
        <v>305168</v>
      </c>
      <c r="P11" s="115">
        <f t="shared" si="3"/>
        <v>259919</v>
      </c>
      <c r="Q11" s="115">
        <f t="shared" si="3"/>
        <v>275437</v>
      </c>
      <c r="R11" s="115">
        <f t="shared" si="3"/>
        <v>293474</v>
      </c>
      <c r="S11" s="115">
        <f t="shared" si="3"/>
        <v>290396</v>
      </c>
      <c r="T11" s="115">
        <f t="shared" si="3"/>
        <v>268132</v>
      </c>
      <c r="U11" s="115">
        <f t="shared" si="3"/>
        <v>251071</v>
      </c>
      <c r="V11" s="115">
        <f t="shared" si="3"/>
        <v>280989</v>
      </c>
      <c r="W11" s="115">
        <f t="shared" si="3"/>
        <v>268571</v>
      </c>
      <c r="X11" s="115">
        <f t="shared" si="3"/>
        <v>263911</v>
      </c>
      <c r="Y11" s="115">
        <f t="shared" si="3"/>
        <v>240127</v>
      </c>
      <c r="Z11" s="115">
        <f t="shared" si="3"/>
        <v>273074</v>
      </c>
      <c r="AA11" s="115">
        <f t="shared" si="3"/>
        <v>291266</v>
      </c>
      <c r="AB11" s="115">
        <f t="shared" si="3"/>
        <v>272294</v>
      </c>
      <c r="AC11" s="115">
        <f t="shared" si="3"/>
        <v>267582</v>
      </c>
      <c r="AD11" s="115">
        <f>AD10-AD7-270000</f>
        <v>289190</v>
      </c>
      <c r="AE11" s="115">
        <f t="shared" ref="AE11:AW11" si="4">AE10-AE7</f>
        <v>280292</v>
      </c>
      <c r="AF11" s="115">
        <f t="shared" si="4"/>
        <v>242698</v>
      </c>
      <c r="AG11" s="115">
        <f t="shared" si="4"/>
        <v>252570</v>
      </c>
      <c r="AH11" s="115">
        <f t="shared" si="4"/>
        <v>286058</v>
      </c>
      <c r="AI11" s="115">
        <f t="shared" si="4"/>
        <v>234653</v>
      </c>
      <c r="AJ11" s="115">
        <f t="shared" si="4"/>
        <v>266838</v>
      </c>
      <c r="AK11" s="115">
        <f t="shared" si="4"/>
        <v>267472</v>
      </c>
      <c r="AL11" s="115">
        <f t="shared" si="4"/>
        <v>253663</v>
      </c>
      <c r="AM11" s="115">
        <f t="shared" si="4"/>
        <v>257943</v>
      </c>
      <c r="AN11" s="115">
        <f t="shared" si="4"/>
        <v>243041</v>
      </c>
      <c r="AO11" s="115">
        <f t="shared" si="4"/>
        <v>246938</v>
      </c>
      <c r="AP11" s="115">
        <f t="shared" si="4"/>
        <v>260696</v>
      </c>
      <c r="AQ11" s="115">
        <f t="shared" si="4"/>
        <v>231039</v>
      </c>
      <c r="AR11" s="115">
        <f t="shared" si="4"/>
        <v>231043</v>
      </c>
      <c r="AS11" s="115">
        <f t="shared" si="4"/>
        <v>235175</v>
      </c>
      <c r="AT11" s="119">
        <f t="shared" si="4"/>
        <v>270737</v>
      </c>
      <c r="AU11" s="115">
        <f t="shared" si="4"/>
        <v>233238</v>
      </c>
      <c r="AV11" s="115">
        <f t="shared" si="4"/>
        <v>204390</v>
      </c>
      <c r="AW11" s="119">
        <f t="shared" si="4"/>
        <v>266562</v>
      </c>
    </row>
    <row r="12" spans="1:49">
      <c r="A12" s="110" t="s">
        <v>131</v>
      </c>
      <c r="B12" s="111"/>
      <c r="C12" s="120">
        <f t="shared" ref="C12:AW12" si="5">C11/C6</f>
        <v>1.3343966502895642E-2</v>
      </c>
      <c r="D12" s="120">
        <f t="shared" si="5"/>
        <v>1.3163122366140858E-2</v>
      </c>
      <c r="E12" s="120">
        <f t="shared" si="5"/>
        <v>1.2675675826132804E-2</v>
      </c>
      <c r="F12" s="120">
        <f t="shared" si="5"/>
        <v>1.4365403645864956E-2</v>
      </c>
      <c r="G12" s="120">
        <f t="shared" si="5"/>
        <v>1.395277920556918E-2</v>
      </c>
      <c r="H12" s="120">
        <f t="shared" si="5"/>
        <v>1.1769266580772634E-2</v>
      </c>
      <c r="I12" s="120">
        <f t="shared" si="5"/>
        <v>9.706192815917454E-3</v>
      </c>
      <c r="J12" s="120">
        <f t="shared" si="5"/>
        <v>1.1695466746865371E-2</v>
      </c>
      <c r="K12" s="120">
        <f t="shared" si="5"/>
        <v>1.0392215116596168E-2</v>
      </c>
      <c r="L12" s="120">
        <f t="shared" si="5"/>
        <v>1.0237943683707916E-2</v>
      </c>
      <c r="M12" s="120">
        <f t="shared" si="5"/>
        <v>9.3926087535206263E-3</v>
      </c>
      <c r="N12" s="120">
        <f t="shared" si="5"/>
        <v>1.1462700172932452E-2</v>
      </c>
      <c r="O12" s="120">
        <f t="shared" si="5"/>
        <v>1.1204525399305878E-2</v>
      </c>
      <c r="P12" s="120">
        <f t="shared" si="5"/>
        <v>9.5288722236448707E-3</v>
      </c>
      <c r="Q12" s="120">
        <f t="shared" si="5"/>
        <v>1.0082236793339385E-2</v>
      </c>
      <c r="R12" s="120">
        <f t="shared" si="5"/>
        <v>1.0717600534795389E-2</v>
      </c>
      <c r="S12" s="120">
        <f t="shared" si="5"/>
        <v>1.0605479704798396E-2</v>
      </c>
      <c r="T12" s="120">
        <f t="shared" si="5"/>
        <v>9.7837776813017585E-3</v>
      </c>
      <c r="U12" s="120">
        <f t="shared" si="5"/>
        <v>9.1406405012460154E-3</v>
      </c>
      <c r="V12" s="120">
        <f t="shared" si="5"/>
        <v>1.0206931664242153E-2</v>
      </c>
      <c r="W12" s="120">
        <f t="shared" si="5"/>
        <v>9.7466511593743005E-3</v>
      </c>
      <c r="X12" s="120">
        <f t="shared" si="5"/>
        <v>9.5632172612246796E-3</v>
      </c>
      <c r="Y12" s="120">
        <f t="shared" si="5"/>
        <v>8.6847321817272449E-3</v>
      </c>
      <c r="Z12" s="120">
        <f t="shared" si="5"/>
        <v>9.8437949925171391E-3</v>
      </c>
      <c r="AA12" s="120">
        <f t="shared" si="5"/>
        <v>1.0482739161128216E-2</v>
      </c>
      <c r="AB12" s="120">
        <f t="shared" si="5"/>
        <v>9.6757517688218306E-3</v>
      </c>
      <c r="AC12" s="120">
        <f t="shared" si="5"/>
        <v>9.4293668772618047E-3</v>
      </c>
      <c r="AD12" s="120">
        <f t="shared" si="5"/>
        <v>1.0194552416705388E-2</v>
      </c>
      <c r="AE12" s="120">
        <f t="shared" si="5"/>
        <v>9.7840125439996421E-3</v>
      </c>
      <c r="AF12" s="120">
        <f t="shared" si="5"/>
        <v>8.4612744116053795E-3</v>
      </c>
      <c r="AG12" s="120">
        <f t="shared" si="5"/>
        <v>8.7934619564135064E-3</v>
      </c>
      <c r="AH12" s="120">
        <f t="shared" si="5"/>
        <v>9.950531535884986E-3</v>
      </c>
      <c r="AI12" s="120">
        <f t="shared" si="5"/>
        <v>8.1306923214189801E-3</v>
      </c>
      <c r="AJ12" s="120">
        <f t="shared" si="5"/>
        <v>9.2327970481124576E-3</v>
      </c>
      <c r="AK12" s="120">
        <f t="shared" si="5"/>
        <v>9.2447148308318315E-3</v>
      </c>
      <c r="AL12" s="120">
        <f t="shared" si="5"/>
        <v>8.7546379688016769E-3</v>
      </c>
      <c r="AM12" s="120">
        <f t="shared" si="5"/>
        <v>8.8921561952466435E-3</v>
      </c>
      <c r="AN12" s="120">
        <f t="shared" si="5"/>
        <v>8.3710120320403432E-3</v>
      </c>
      <c r="AO12" s="120">
        <f t="shared" si="5"/>
        <v>8.4988738229847208E-3</v>
      </c>
      <c r="AP12" s="120">
        <f t="shared" si="5"/>
        <v>8.9704084155077107E-3</v>
      </c>
      <c r="AQ12" s="120">
        <f t="shared" si="5"/>
        <v>7.9424562702360944E-3</v>
      </c>
      <c r="AR12" s="121">
        <f t="shared" si="5"/>
        <v>7.9296363737142699E-3</v>
      </c>
      <c r="AS12" s="121">
        <f t="shared" si="5"/>
        <v>8.0581713798217498E-3</v>
      </c>
      <c r="AT12" s="122">
        <f t="shared" si="5"/>
        <v>9.2375642681295344E-3</v>
      </c>
      <c r="AU12" s="120">
        <f t="shared" si="5"/>
        <v>7.9334614838945175E-3</v>
      </c>
      <c r="AV12" s="120">
        <f t="shared" si="5"/>
        <v>6.9488641926955842E-3</v>
      </c>
      <c r="AW12" s="123">
        <f t="shared" si="5"/>
        <v>9.0720554235261177E-3</v>
      </c>
    </row>
    <row r="13" spans="1:49">
      <c r="A13" s="102" t="s">
        <v>132</v>
      </c>
      <c r="B13" s="111"/>
      <c r="C13" s="111"/>
      <c r="D13" s="111"/>
      <c r="E13" s="111"/>
      <c r="F13" s="111"/>
      <c r="G13" s="124">
        <v>23486633</v>
      </c>
      <c r="H13" s="111"/>
      <c r="I13" s="111"/>
      <c r="J13" s="124">
        <v>23624674</v>
      </c>
      <c r="K13" s="111"/>
      <c r="L13" s="111"/>
      <c r="M13" s="124">
        <v>23699142</v>
      </c>
      <c r="N13" s="111"/>
      <c r="O13" s="111"/>
      <c r="P13" s="124">
        <v>23726520</v>
      </c>
      <c r="Q13" s="111"/>
      <c r="R13" s="111"/>
      <c r="S13" s="124">
        <v>23784297</v>
      </c>
      <c r="T13" s="111"/>
      <c r="U13" s="111"/>
      <c r="V13" s="124">
        <v>23949904</v>
      </c>
      <c r="W13" s="111"/>
      <c r="X13" s="111"/>
      <c r="Y13" s="124">
        <v>24048602</v>
      </c>
      <c r="Z13" s="111"/>
      <c r="AA13" s="111"/>
      <c r="AB13" s="124">
        <v>24057955</v>
      </c>
      <c r="AC13" s="111"/>
      <c r="AD13" s="111"/>
      <c r="AE13" s="124">
        <v>24083359</v>
      </c>
      <c r="AF13" s="124">
        <v>24102154</v>
      </c>
      <c r="AG13" s="124">
        <v>24133928</v>
      </c>
      <c r="AH13" s="124">
        <v>24139013</v>
      </c>
      <c r="AI13" s="124">
        <v>24148239</v>
      </c>
      <c r="AJ13" s="124">
        <v>24156669</v>
      </c>
      <c r="AK13" s="124">
        <v>24145180</v>
      </c>
      <c r="AL13" s="124">
        <v>24129086</v>
      </c>
      <c r="AM13" s="124">
        <v>24127085</v>
      </c>
      <c r="AN13" s="124">
        <v>24123030</v>
      </c>
      <c r="AO13" s="124">
        <v>24101823</v>
      </c>
      <c r="AP13" s="124">
        <v>24075469</v>
      </c>
      <c r="AQ13" s="124">
        <v>24052193</v>
      </c>
      <c r="AR13" s="105">
        <v>24037835</v>
      </c>
      <c r="AS13" s="105">
        <v>24041851</v>
      </c>
      <c r="AT13" s="116">
        <v>24041725</v>
      </c>
      <c r="AU13" s="117">
        <v>24023038</v>
      </c>
      <c r="AV13" s="117">
        <v>23999676</v>
      </c>
      <c r="AW13" s="118">
        <v>23982342</v>
      </c>
    </row>
    <row r="14" spans="1:49">
      <c r="A14" s="102" t="s">
        <v>133</v>
      </c>
      <c r="B14" s="111"/>
      <c r="C14" s="111"/>
      <c r="D14" s="111"/>
      <c r="E14" s="111"/>
      <c r="F14" s="111"/>
      <c r="G14" s="124">
        <v>22347463</v>
      </c>
      <c r="H14" s="111"/>
      <c r="I14" s="111"/>
      <c r="J14" s="124">
        <v>22858531</v>
      </c>
      <c r="K14" s="111"/>
      <c r="L14" s="111"/>
      <c r="M14" s="124">
        <v>23432167</v>
      </c>
      <c r="N14" s="111"/>
      <c r="O14" s="111"/>
      <c r="P14" s="124">
        <v>23826745</v>
      </c>
      <c r="Q14" s="111"/>
      <c r="R14" s="111"/>
      <c r="S14" s="124">
        <v>24205134</v>
      </c>
      <c r="T14" s="111"/>
      <c r="U14" s="111"/>
      <c r="V14" s="124">
        <v>24577979</v>
      </c>
      <c r="W14" s="111"/>
      <c r="X14" s="111"/>
      <c r="Y14" s="124">
        <v>24373741</v>
      </c>
      <c r="Z14" s="111"/>
      <c r="AA14" s="111"/>
      <c r="AB14" s="124">
        <v>24113910</v>
      </c>
      <c r="AC14" s="111"/>
      <c r="AD14" s="111"/>
      <c r="AE14" s="124">
        <v>24409618</v>
      </c>
      <c r="AF14" s="124">
        <v>24369458</v>
      </c>
      <c r="AG14" s="124">
        <v>24265636</v>
      </c>
      <c r="AH14" s="124">
        <v>24108769</v>
      </c>
      <c r="AI14" s="124">
        <v>24072351</v>
      </c>
      <c r="AJ14" s="124">
        <v>23901686</v>
      </c>
      <c r="AK14" s="124">
        <v>23784607</v>
      </c>
      <c r="AL14" s="124">
        <v>23757205</v>
      </c>
      <c r="AM14" s="124">
        <v>23441564</v>
      </c>
      <c r="AN14" s="124">
        <v>23230070</v>
      </c>
      <c r="AO14" s="124">
        <v>22940643</v>
      </c>
      <c r="AP14" s="124">
        <v>22540839</v>
      </c>
      <c r="AQ14" s="124">
        <v>22181667</v>
      </c>
      <c r="AR14" s="105">
        <v>21774695</v>
      </c>
      <c r="AS14" s="105">
        <v>21472130</v>
      </c>
      <c r="AT14" s="116">
        <v>21251053</v>
      </c>
      <c r="AU14" s="117">
        <v>21060403</v>
      </c>
      <c r="AV14" s="117">
        <v>20778024</v>
      </c>
      <c r="AW14" s="118">
        <v>20475134</v>
      </c>
    </row>
    <row r="15" spans="1:49">
      <c r="A15" s="102" t="s">
        <v>134</v>
      </c>
      <c r="B15" s="111"/>
      <c r="C15" s="111"/>
      <c r="D15" s="111"/>
      <c r="E15" s="111"/>
      <c r="F15" s="111"/>
      <c r="G15" s="124">
        <v>0</v>
      </c>
      <c r="H15" s="111"/>
      <c r="I15" s="111"/>
      <c r="J15" s="124">
        <v>0</v>
      </c>
      <c r="K15" s="111"/>
      <c r="L15" s="111"/>
      <c r="M15" s="124">
        <v>0</v>
      </c>
      <c r="N15" s="111"/>
      <c r="O15" s="111"/>
      <c r="P15" s="124">
        <v>0</v>
      </c>
      <c r="Q15" s="111"/>
      <c r="R15" s="111"/>
      <c r="S15" s="124">
        <v>0</v>
      </c>
      <c r="T15" s="111"/>
      <c r="U15" s="111"/>
      <c r="V15" s="124">
        <v>0</v>
      </c>
      <c r="W15" s="111"/>
      <c r="X15" s="111"/>
      <c r="Y15" s="124">
        <v>530346</v>
      </c>
      <c r="Z15" s="111"/>
      <c r="AA15" s="111"/>
      <c r="AB15" s="124">
        <v>1536599</v>
      </c>
      <c r="AC15" s="111"/>
      <c r="AD15" s="111"/>
      <c r="AE15" s="124">
        <v>2084238</v>
      </c>
      <c r="AF15" s="124">
        <v>2215522</v>
      </c>
      <c r="AG15" s="124">
        <v>2407413</v>
      </c>
      <c r="AH15" s="124">
        <v>2647542</v>
      </c>
      <c r="AI15" s="124">
        <v>2850923</v>
      </c>
      <c r="AJ15" s="124">
        <v>3110314</v>
      </c>
      <c r="AK15" s="124">
        <v>3347684</v>
      </c>
      <c r="AL15" s="124">
        <v>3583951</v>
      </c>
      <c r="AM15" s="124">
        <v>3981004</v>
      </c>
      <c r="AN15" s="124">
        <v>4263168</v>
      </c>
      <c r="AO15" s="124">
        <v>4608315</v>
      </c>
      <c r="AP15" s="124">
        <v>5052111</v>
      </c>
      <c r="AQ15" s="124">
        <v>5476055</v>
      </c>
      <c r="AR15" s="105">
        <v>5963297</v>
      </c>
      <c r="AS15" s="105">
        <v>6347406</v>
      </c>
      <c r="AT15" s="116">
        <v>6735662</v>
      </c>
      <c r="AU15" s="117">
        <v>7065005</v>
      </c>
      <c r="AV15" s="117">
        <v>7392835</v>
      </c>
      <c r="AW15" s="118">
        <v>7695679</v>
      </c>
    </row>
    <row r="16" spans="1:49">
      <c r="A16" s="125" t="s">
        <v>135</v>
      </c>
      <c r="B16" s="126"/>
      <c r="C16" s="126"/>
      <c r="D16" s="126"/>
      <c r="E16" s="126"/>
      <c r="F16" s="126"/>
      <c r="G16" s="127">
        <v>30194631</v>
      </c>
      <c r="H16" s="126"/>
      <c r="I16" s="126"/>
      <c r="J16" s="127">
        <v>30349092</v>
      </c>
      <c r="K16" s="126"/>
      <c r="L16" s="126"/>
      <c r="M16" s="127">
        <v>30719401</v>
      </c>
      <c r="N16" s="126"/>
      <c r="O16" s="126"/>
      <c r="P16" s="127">
        <v>30770591</v>
      </c>
      <c r="Q16" s="126"/>
      <c r="R16" s="126"/>
      <c r="S16" s="127">
        <v>30882081</v>
      </c>
      <c r="T16" s="126"/>
      <c r="U16" s="126"/>
      <c r="V16" s="127">
        <v>31009253</v>
      </c>
      <c r="W16" s="126"/>
      <c r="X16" s="126"/>
      <c r="Y16" s="127">
        <v>31018649</v>
      </c>
      <c r="Z16" s="126"/>
      <c r="AA16" s="126"/>
      <c r="AB16" s="127">
        <v>31267791</v>
      </c>
      <c r="AC16" s="126"/>
      <c r="AD16" s="126"/>
      <c r="AE16" s="127">
        <v>31534754</v>
      </c>
      <c r="AF16" s="127">
        <v>31506720</v>
      </c>
      <c r="AG16" s="127">
        <v>31494727</v>
      </c>
      <c r="AH16" s="127">
        <v>31476951</v>
      </c>
      <c r="AI16" s="127">
        <v>31520084</v>
      </c>
      <c r="AJ16" s="127">
        <v>31462367</v>
      </c>
      <c r="AK16" s="127">
        <v>31440211</v>
      </c>
      <c r="AL16" s="127">
        <v>31449149</v>
      </c>
      <c r="AM16" s="127">
        <v>31452359</v>
      </c>
      <c r="AN16" s="127">
        <v>31439978</v>
      </c>
      <c r="AO16" s="127">
        <v>31412695</v>
      </c>
      <c r="AP16" s="127">
        <v>31385628</v>
      </c>
      <c r="AQ16" s="127">
        <v>31384015</v>
      </c>
      <c r="AR16" s="128">
        <v>31408098</v>
      </c>
      <c r="AS16" s="128">
        <v>31430760</v>
      </c>
      <c r="AT16" s="129">
        <v>31520088</v>
      </c>
      <c r="AU16" s="130">
        <v>31593668</v>
      </c>
      <c r="AV16" s="130">
        <v>31599754</v>
      </c>
      <c r="AW16" s="131">
        <v>31626486</v>
      </c>
    </row>
    <row r="18" spans="1:49">
      <c r="A18" s="132" t="s">
        <v>136</v>
      </c>
    </row>
    <row r="19" spans="1:49">
      <c r="A19" s="99" t="s">
        <v>76</v>
      </c>
      <c r="B19" s="100" t="s">
        <v>77</v>
      </c>
      <c r="C19" s="100" t="s">
        <v>78</v>
      </c>
      <c r="D19" s="100" t="s">
        <v>79</v>
      </c>
      <c r="E19" s="100" t="s">
        <v>80</v>
      </c>
      <c r="F19" s="100" t="s">
        <v>81</v>
      </c>
      <c r="G19" s="100" t="s">
        <v>82</v>
      </c>
      <c r="H19" s="100" t="s">
        <v>83</v>
      </c>
      <c r="I19" s="100" t="s">
        <v>84</v>
      </c>
      <c r="J19" s="100" t="s">
        <v>85</v>
      </c>
      <c r="K19" s="100" t="s">
        <v>86</v>
      </c>
      <c r="L19" s="100" t="s">
        <v>87</v>
      </c>
      <c r="M19" s="100" t="s">
        <v>88</v>
      </c>
      <c r="N19" s="100" t="s">
        <v>89</v>
      </c>
      <c r="O19" s="100" t="s">
        <v>90</v>
      </c>
      <c r="P19" s="100" t="s">
        <v>91</v>
      </c>
      <c r="Q19" s="100" t="s">
        <v>92</v>
      </c>
      <c r="R19" s="100" t="s">
        <v>93</v>
      </c>
      <c r="S19" s="100" t="s">
        <v>94</v>
      </c>
      <c r="T19" s="100" t="s">
        <v>95</v>
      </c>
      <c r="U19" s="100" t="s">
        <v>96</v>
      </c>
      <c r="V19" s="100" t="s">
        <v>97</v>
      </c>
      <c r="W19" s="100" t="s">
        <v>98</v>
      </c>
      <c r="X19" s="100" t="s">
        <v>99</v>
      </c>
      <c r="Y19" s="100" t="s">
        <v>100</v>
      </c>
      <c r="Z19" s="100" t="s">
        <v>101</v>
      </c>
      <c r="AA19" s="100" t="s">
        <v>102</v>
      </c>
      <c r="AB19" s="100" t="s">
        <v>103</v>
      </c>
      <c r="AC19" s="100" t="s">
        <v>104</v>
      </c>
      <c r="AD19" s="100" t="s">
        <v>105</v>
      </c>
      <c r="AE19" s="100" t="s">
        <v>106</v>
      </c>
      <c r="AF19" s="100" t="s">
        <v>107</v>
      </c>
      <c r="AG19" s="100" t="s">
        <v>108</v>
      </c>
      <c r="AH19" s="100" t="s">
        <v>109</v>
      </c>
      <c r="AI19" s="100" t="s">
        <v>110</v>
      </c>
      <c r="AJ19" s="100" t="s">
        <v>111</v>
      </c>
      <c r="AK19" s="100" t="s">
        <v>112</v>
      </c>
      <c r="AL19" s="100" t="s">
        <v>113</v>
      </c>
      <c r="AM19" s="100" t="s">
        <v>114</v>
      </c>
      <c r="AN19" s="100" t="s">
        <v>115</v>
      </c>
      <c r="AO19" s="100" t="s">
        <v>116</v>
      </c>
      <c r="AP19" s="100" t="s">
        <v>117</v>
      </c>
      <c r="AQ19" s="100" t="s">
        <v>118</v>
      </c>
      <c r="AR19" s="100" t="s">
        <v>119</v>
      </c>
      <c r="AS19" s="100" t="s">
        <v>120</v>
      </c>
      <c r="AT19" s="101" t="s">
        <v>121</v>
      </c>
      <c r="AU19" s="100" t="str">
        <f>AU5</f>
        <v>2021.04월</v>
      </c>
      <c r="AV19" s="100" t="str">
        <f t="shared" ref="AV19:AW19" si="6">AV5</f>
        <v>2021.05월</v>
      </c>
      <c r="AW19" s="100" t="str">
        <f t="shared" si="6"/>
        <v>2021.06월</v>
      </c>
    </row>
    <row r="20" spans="1:49">
      <c r="A20" s="110" t="s">
        <v>137</v>
      </c>
      <c r="B20" s="111"/>
      <c r="C20" s="111"/>
      <c r="D20" s="105">
        <f>D6/1000</f>
        <v>26748.061000000002</v>
      </c>
      <c r="E20" s="133"/>
      <c r="F20" s="133"/>
      <c r="G20" s="105">
        <f>G6/1000</f>
        <v>26752.663</v>
      </c>
      <c r="H20" s="133"/>
      <c r="I20" s="133"/>
      <c r="J20" s="105">
        <f>J6/1000</f>
        <v>26879.901999999998</v>
      </c>
      <c r="K20" s="133"/>
      <c r="L20" s="133"/>
      <c r="M20" s="105">
        <f>M6/1000</f>
        <v>27220.659</v>
      </c>
      <c r="N20" s="133"/>
      <c r="O20" s="133"/>
      <c r="P20" s="105">
        <f>P6/1000</f>
        <v>27276.994999999999</v>
      </c>
      <c r="Q20" s="133"/>
      <c r="R20" s="133"/>
      <c r="S20" s="105">
        <f>S6/1000</f>
        <v>27381.694</v>
      </c>
      <c r="T20" s="133"/>
      <c r="U20" s="133"/>
      <c r="V20" s="105">
        <f>V6/1000</f>
        <v>27529.233</v>
      </c>
      <c r="W20" s="133"/>
      <c r="X20" s="133"/>
      <c r="Y20" s="105">
        <f>Y6/1000</f>
        <v>27649.327000000001</v>
      </c>
      <c r="Z20" s="133"/>
      <c r="AA20" s="133"/>
      <c r="AB20" s="105">
        <f>AB6/1000</f>
        <v>28141.896000000001</v>
      </c>
      <c r="AC20" s="133"/>
      <c r="AD20" s="133"/>
      <c r="AE20" s="105">
        <f>AE6/1000</f>
        <v>28647.96</v>
      </c>
      <c r="AF20" s="133"/>
      <c r="AG20" s="133"/>
      <c r="AH20" s="105">
        <f>AH6/1000</f>
        <v>28748.011999999999</v>
      </c>
      <c r="AI20" s="133"/>
      <c r="AJ20" s="133"/>
      <c r="AK20" s="105">
        <f>AK6/1000</f>
        <v>28932.422999999999</v>
      </c>
      <c r="AL20" s="133"/>
      <c r="AM20" s="133"/>
      <c r="AN20" s="105">
        <f>AN6/1000</f>
        <v>29033.646000000001</v>
      </c>
      <c r="AO20" s="133"/>
      <c r="AP20" s="133"/>
      <c r="AQ20" s="105">
        <f>AQ6/1000</f>
        <v>29089.112000000001</v>
      </c>
      <c r="AR20" s="133"/>
      <c r="AS20" s="133"/>
      <c r="AT20" s="116">
        <f>AT6/1000</f>
        <v>29308.267</v>
      </c>
      <c r="AU20" s="133"/>
      <c r="AV20" s="133"/>
      <c r="AW20" s="116">
        <f>AW6/1000</f>
        <v>29382.757000000001</v>
      </c>
    </row>
    <row r="21" spans="1:49">
      <c r="A21" s="134" t="s">
        <v>126</v>
      </c>
      <c r="B21" s="111"/>
      <c r="C21" s="111"/>
      <c r="D21" s="105" t="e">
        <f>D20-A20</f>
        <v>#VALUE!</v>
      </c>
      <c r="E21" s="133"/>
      <c r="F21" s="133"/>
      <c r="G21" s="105">
        <f>G20-D20</f>
        <v>4.6019999999989523</v>
      </c>
      <c r="H21" s="133"/>
      <c r="I21" s="133"/>
      <c r="J21" s="105">
        <f>J20-G20</f>
        <v>127.23899999999776</v>
      </c>
      <c r="K21" s="133"/>
      <c r="L21" s="133"/>
      <c r="M21" s="105">
        <f>M20-J20</f>
        <v>340.75700000000143</v>
      </c>
      <c r="N21" s="133"/>
      <c r="O21" s="133"/>
      <c r="P21" s="105">
        <f>P20-M20</f>
        <v>56.335999999999331</v>
      </c>
      <c r="Q21" s="133"/>
      <c r="R21" s="133"/>
      <c r="S21" s="105">
        <f>S20-P20</f>
        <v>104.69900000000052</v>
      </c>
      <c r="T21" s="133"/>
      <c r="U21" s="133"/>
      <c r="V21" s="105">
        <f>V20-S20</f>
        <v>147.53900000000067</v>
      </c>
      <c r="W21" s="133"/>
      <c r="X21" s="133"/>
      <c r="Y21" s="105">
        <f>Y20-V20</f>
        <v>120.09400000000096</v>
      </c>
      <c r="Z21" s="133"/>
      <c r="AA21" s="133"/>
      <c r="AB21" s="105">
        <f>AB20-Y20</f>
        <v>492.56899999999951</v>
      </c>
      <c r="AC21" s="133"/>
      <c r="AD21" s="133"/>
      <c r="AE21" s="105">
        <f>AE20-AB20</f>
        <v>506.06399999999849</v>
      </c>
      <c r="AF21" s="133"/>
      <c r="AG21" s="133"/>
      <c r="AH21" s="105">
        <f>AH20-AE20</f>
        <v>100.05199999999968</v>
      </c>
      <c r="AI21" s="133"/>
      <c r="AJ21" s="133"/>
      <c r="AK21" s="105">
        <f>AK20-AH20</f>
        <v>184.41100000000006</v>
      </c>
      <c r="AL21" s="133"/>
      <c r="AM21" s="133"/>
      <c r="AN21" s="105">
        <f>AN20-AK20</f>
        <v>101.22300000000178</v>
      </c>
      <c r="AO21" s="133"/>
      <c r="AP21" s="133"/>
      <c r="AQ21" s="105">
        <f>AQ20-AN20</f>
        <v>55.466000000000349</v>
      </c>
      <c r="AR21" s="133"/>
      <c r="AS21" s="133"/>
      <c r="AT21" s="116">
        <f>AT20-AQ20</f>
        <v>219.15499999999884</v>
      </c>
      <c r="AU21" s="133"/>
      <c r="AV21" s="133"/>
      <c r="AW21" s="116">
        <f>AW20-AT20</f>
        <v>74.490000000001601</v>
      </c>
    </row>
    <row r="22" spans="1:49">
      <c r="A22" s="134" t="s">
        <v>129</v>
      </c>
      <c r="B22" s="111"/>
      <c r="C22" s="111"/>
      <c r="D22" s="124">
        <f>SUM(B10:D10)/1000</f>
        <v>1156.6010000000001</v>
      </c>
      <c r="E22" s="133"/>
      <c r="F22" s="133"/>
      <c r="G22" s="124">
        <f>SUM(E10:G10)/1000</f>
        <v>1101.616</v>
      </c>
      <c r="H22" s="133"/>
      <c r="I22" s="133"/>
      <c r="J22" s="124">
        <f>SUM(H10:J10)/1000</f>
        <v>1016.654</v>
      </c>
      <c r="K22" s="133"/>
      <c r="L22" s="133"/>
      <c r="M22" s="124">
        <f>SUM(K10:M10)/1000</f>
        <v>1154.06</v>
      </c>
      <c r="N22" s="133"/>
      <c r="O22" s="133"/>
      <c r="P22" s="124">
        <f>SUM(N10:P10)/1000</f>
        <v>933.37</v>
      </c>
      <c r="Q22" s="133"/>
      <c r="R22" s="133"/>
      <c r="S22" s="124">
        <f>SUM(Q10:S10)/1000</f>
        <v>964.00599999999997</v>
      </c>
      <c r="T22" s="133"/>
      <c r="U22" s="133"/>
      <c r="V22" s="124">
        <f>SUM(T10:V10)/1000</f>
        <v>947.73099999999999</v>
      </c>
      <c r="W22" s="133"/>
      <c r="X22" s="133"/>
      <c r="Y22" s="124">
        <f>SUM(W10:Y10)/1000</f>
        <v>892.70299999999997</v>
      </c>
      <c r="Z22" s="133"/>
      <c r="AA22" s="133"/>
      <c r="AB22" s="124">
        <f>SUM(Z10:AB10)/1000</f>
        <v>1329.203</v>
      </c>
      <c r="AC22" s="133"/>
      <c r="AD22" s="133"/>
      <c r="AE22" s="124">
        <f>SUM(AC10:AE10)/1000</f>
        <v>1613.1279999999999</v>
      </c>
      <c r="AF22" s="133"/>
      <c r="AG22" s="133"/>
      <c r="AH22" s="124">
        <f>SUM(AF10:AH10)/1000</f>
        <v>881.37800000000004</v>
      </c>
      <c r="AI22" s="133"/>
      <c r="AJ22" s="133"/>
      <c r="AK22" s="124">
        <f>SUM(AI10:AK10)/1000</f>
        <v>953.37400000000002</v>
      </c>
      <c r="AL22" s="133"/>
      <c r="AM22" s="133"/>
      <c r="AN22" s="124">
        <f>SUM(AL10:AN10)/1000</f>
        <v>855.87</v>
      </c>
      <c r="AO22" s="133"/>
      <c r="AP22" s="133"/>
      <c r="AQ22" s="124">
        <f>SUM(AO10:AQ10)/1000</f>
        <v>794.13900000000001</v>
      </c>
      <c r="AR22" s="133"/>
      <c r="AS22" s="133"/>
      <c r="AT22" s="135">
        <f>SUM(AR10:AT10)/1000</f>
        <v>956.11</v>
      </c>
      <c r="AU22" s="133"/>
      <c r="AV22" s="133"/>
      <c r="AW22" s="135">
        <f>SUM(AU10:AW10)/1000</f>
        <v>778.68</v>
      </c>
    </row>
    <row r="23" spans="1:49">
      <c r="A23" s="134" t="s">
        <v>138</v>
      </c>
      <c r="B23" s="111"/>
      <c r="C23" s="111"/>
      <c r="D23" s="124">
        <f>SUM(B11:D11)/1000</f>
        <v>708.57399999999996</v>
      </c>
      <c r="E23" s="133"/>
      <c r="F23" s="133"/>
      <c r="G23" s="124">
        <f>SUM(E11:G11)/1000</f>
        <v>1097.0139999999999</v>
      </c>
      <c r="H23" s="133"/>
      <c r="I23" s="133"/>
      <c r="J23" s="124">
        <f>SUM(H11:J11)/1000</f>
        <v>889.41499999999996</v>
      </c>
      <c r="K23" s="133"/>
      <c r="L23" s="133"/>
      <c r="M23" s="124">
        <f>SUM(K11:M11)/1000</f>
        <v>813.303</v>
      </c>
      <c r="N23" s="133"/>
      <c r="O23" s="133"/>
      <c r="P23" s="124">
        <f>SUM(N11:P11)/1000</f>
        <v>877.03399999999999</v>
      </c>
      <c r="Q23" s="133"/>
      <c r="R23" s="133"/>
      <c r="S23" s="124">
        <f>SUM(Q11:S11)/1000</f>
        <v>859.30700000000002</v>
      </c>
      <c r="T23" s="133"/>
      <c r="U23" s="133"/>
      <c r="V23" s="124">
        <f>SUM(T11:V11)/1000</f>
        <v>800.19200000000001</v>
      </c>
      <c r="W23" s="133"/>
      <c r="X23" s="133"/>
      <c r="Y23" s="124">
        <f>SUM(W11:Y11)/1000</f>
        <v>772.60900000000004</v>
      </c>
      <c r="Z23" s="133"/>
      <c r="AA23" s="133"/>
      <c r="AB23" s="124">
        <f>SUM(Z11:AB11)/1000</f>
        <v>836.63400000000001</v>
      </c>
      <c r="AC23" s="133"/>
      <c r="AD23" s="133"/>
      <c r="AE23" s="124">
        <f>SUM(AC11:AE11)/1000</f>
        <v>837.06399999999996</v>
      </c>
      <c r="AF23" s="133"/>
      <c r="AG23" s="133"/>
      <c r="AH23" s="124">
        <f>SUM(AF11:AH11)/1000</f>
        <v>781.32600000000002</v>
      </c>
      <c r="AI23" s="133"/>
      <c r="AJ23" s="133"/>
      <c r="AK23" s="124">
        <f>SUM(AI11:AK11)/1000</f>
        <v>768.96299999999997</v>
      </c>
      <c r="AL23" s="133"/>
      <c r="AM23" s="133"/>
      <c r="AN23" s="124">
        <f>SUM(AL11:AN11)/1000</f>
        <v>754.64700000000005</v>
      </c>
      <c r="AO23" s="133"/>
      <c r="AP23" s="133"/>
      <c r="AQ23" s="124">
        <f>SUM(AO11:AQ11)/1000</f>
        <v>738.673</v>
      </c>
      <c r="AR23" s="133"/>
      <c r="AS23" s="133"/>
      <c r="AT23" s="135">
        <f>SUM(AR11:AT11)/1000</f>
        <v>736.95500000000004</v>
      </c>
      <c r="AU23" s="133"/>
      <c r="AV23" s="133"/>
      <c r="AW23" s="135">
        <f>SUM(AU11:AW11)/1000</f>
        <v>704.19</v>
      </c>
    </row>
    <row r="24" spans="1:49" s="140" customFormat="1">
      <c r="A24" s="136" t="s">
        <v>139</v>
      </c>
      <c r="B24" s="137"/>
      <c r="C24" s="137"/>
      <c r="D24" s="137">
        <f>AVERAGE(B12:D12)</f>
        <v>1.325354443451825E-2</v>
      </c>
      <c r="E24" s="138"/>
      <c r="F24" s="138"/>
      <c r="G24" s="137">
        <f>AVERAGE(E12:G12)</f>
        <v>1.3664619559188981E-2</v>
      </c>
      <c r="H24" s="138"/>
      <c r="I24" s="138"/>
      <c r="J24" s="137">
        <f>AVERAGE(H12:J12)</f>
        <v>1.1056975381185151E-2</v>
      </c>
      <c r="K24" s="138"/>
      <c r="L24" s="138"/>
      <c r="M24" s="137">
        <f>AVERAGE(K12:M12)</f>
        <v>1.0007589184608236E-2</v>
      </c>
      <c r="N24" s="138"/>
      <c r="O24" s="138"/>
      <c r="P24" s="137">
        <f>AVERAGE(N12:P12)</f>
        <v>1.0732032598627733E-2</v>
      </c>
      <c r="Q24" s="138"/>
      <c r="R24" s="138"/>
      <c r="S24" s="137">
        <f>AVERAGE(Q12:S12)</f>
        <v>1.0468439010977723E-2</v>
      </c>
      <c r="T24" s="138"/>
      <c r="U24" s="138"/>
      <c r="V24" s="137">
        <f>AVERAGE(T12:V12)</f>
        <v>9.7104499489299757E-3</v>
      </c>
      <c r="W24" s="138"/>
      <c r="X24" s="138"/>
      <c r="Y24" s="137">
        <f>AVERAGE(W12:Y12)</f>
        <v>9.3315335341087411E-3</v>
      </c>
      <c r="Z24" s="138"/>
      <c r="AA24" s="138"/>
      <c r="AB24" s="137">
        <f>AVERAGE(Z12:AB12)</f>
        <v>1.0000761974155727E-2</v>
      </c>
      <c r="AC24" s="138"/>
      <c r="AD24" s="138"/>
      <c r="AE24" s="137">
        <f>AVERAGE(AC12:AE12)</f>
        <v>9.8026439459889449E-3</v>
      </c>
      <c r="AF24" s="138"/>
      <c r="AG24" s="138"/>
      <c r="AH24" s="137">
        <f>AVERAGE(AF12:AH12)</f>
        <v>9.068422634634624E-3</v>
      </c>
      <c r="AI24" s="138"/>
      <c r="AJ24" s="138"/>
      <c r="AK24" s="137">
        <f>AVERAGE(AI12:AK12)</f>
        <v>8.8694014001210898E-3</v>
      </c>
      <c r="AL24" s="138"/>
      <c r="AM24" s="138"/>
      <c r="AN24" s="137">
        <f>AVERAGE(AL12:AN12)</f>
        <v>8.6726020653628885E-3</v>
      </c>
      <c r="AO24" s="138"/>
      <c r="AP24" s="138"/>
      <c r="AQ24" s="137">
        <f>AVERAGE(AO12:AQ12)</f>
        <v>8.4705795029095081E-3</v>
      </c>
      <c r="AR24" s="138"/>
      <c r="AS24" s="138"/>
      <c r="AT24" s="139">
        <f>AVERAGE(AR12:AT12)</f>
        <v>8.4084573405551841E-3</v>
      </c>
      <c r="AU24" s="138"/>
      <c r="AV24" s="138"/>
      <c r="AW24" s="139">
        <f>AVERAGE(AU12:AW12)</f>
        <v>7.9847937000387392E-3</v>
      </c>
    </row>
    <row r="25" spans="1:49">
      <c r="A25" s="110" t="s">
        <v>140</v>
      </c>
      <c r="B25" s="111"/>
      <c r="C25" s="111"/>
      <c r="D25" s="105">
        <f>D13/1000</f>
        <v>0</v>
      </c>
      <c r="E25" s="133"/>
      <c r="F25" s="133"/>
      <c r="G25" s="105">
        <f>G13/1000</f>
        <v>23486.633000000002</v>
      </c>
      <c r="H25" s="133"/>
      <c r="I25" s="133"/>
      <c r="J25" s="105">
        <f>J13/1000</f>
        <v>23624.673999999999</v>
      </c>
      <c r="K25" s="133"/>
      <c r="L25" s="133"/>
      <c r="M25" s="105">
        <f>M13/1000</f>
        <v>23699.142</v>
      </c>
      <c r="N25" s="133"/>
      <c r="O25" s="133"/>
      <c r="P25" s="105">
        <f>P13/1000</f>
        <v>23726.52</v>
      </c>
      <c r="Q25" s="133"/>
      <c r="R25" s="133"/>
      <c r="S25" s="105">
        <f>S13/1000</f>
        <v>23784.296999999999</v>
      </c>
      <c r="T25" s="133"/>
      <c r="U25" s="133"/>
      <c r="V25" s="105">
        <f>V13/1000</f>
        <v>23949.903999999999</v>
      </c>
      <c r="W25" s="133"/>
      <c r="X25" s="133"/>
      <c r="Y25" s="105">
        <f>Y13/1000</f>
        <v>24048.601999999999</v>
      </c>
      <c r="Z25" s="133"/>
      <c r="AA25" s="133"/>
      <c r="AB25" s="105">
        <f>AB13/1000</f>
        <v>24057.955000000002</v>
      </c>
      <c r="AC25" s="133"/>
      <c r="AD25" s="133"/>
      <c r="AE25" s="105">
        <f>AE13/1000</f>
        <v>24083.359</v>
      </c>
      <c r="AF25" s="133"/>
      <c r="AG25" s="133"/>
      <c r="AH25" s="105">
        <f>AH13/1000</f>
        <v>24139.012999999999</v>
      </c>
      <c r="AI25" s="133"/>
      <c r="AJ25" s="133"/>
      <c r="AK25" s="105">
        <f>AK13/1000</f>
        <v>24145.18</v>
      </c>
      <c r="AL25" s="133"/>
      <c r="AM25" s="133"/>
      <c r="AN25" s="105">
        <f>AN13/1000</f>
        <v>24123.03</v>
      </c>
      <c r="AO25" s="133"/>
      <c r="AP25" s="133"/>
      <c r="AQ25" s="105">
        <f>AQ13/1000</f>
        <v>24052.192999999999</v>
      </c>
      <c r="AR25" s="133"/>
      <c r="AS25" s="133"/>
      <c r="AT25" s="116">
        <f>AT13/1000</f>
        <v>24041.724999999999</v>
      </c>
      <c r="AU25" s="133"/>
      <c r="AV25" s="133"/>
      <c r="AW25" s="116">
        <f>AW13/1000</f>
        <v>23982.342000000001</v>
      </c>
    </row>
    <row r="26" spans="1:49">
      <c r="A26" s="110" t="s">
        <v>141</v>
      </c>
      <c r="B26" s="111"/>
      <c r="C26" s="111"/>
      <c r="D26" s="105">
        <f t="shared" ref="D26:D28" si="7">D14/1000</f>
        <v>0</v>
      </c>
      <c r="E26" s="133"/>
      <c r="F26" s="133"/>
      <c r="G26" s="105">
        <f t="shared" ref="G26:G28" si="8">G14/1000</f>
        <v>22347.463</v>
      </c>
      <c r="H26" s="133"/>
      <c r="I26" s="133"/>
      <c r="J26" s="105">
        <f t="shared" ref="J26:J28" si="9">J14/1000</f>
        <v>22858.530999999999</v>
      </c>
      <c r="K26" s="133"/>
      <c r="L26" s="133"/>
      <c r="M26" s="105">
        <f t="shared" ref="M26:M28" si="10">M14/1000</f>
        <v>23432.167000000001</v>
      </c>
      <c r="N26" s="133"/>
      <c r="O26" s="133"/>
      <c r="P26" s="105">
        <f t="shared" ref="P26:P28" si="11">P14/1000</f>
        <v>23826.744999999999</v>
      </c>
      <c r="Q26" s="133"/>
      <c r="R26" s="133"/>
      <c r="S26" s="105">
        <f t="shared" ref="S26:S28" si="12">S14/1000</f>
        <v>24205.133999999998</v>
      </c>
      <c r="T26" s="133"/>
      <c r="U26" s="133"/>
      <c r="V26" s="105">
        <f t="shared" ref="V26:V28" si="13">V14/1000</f>
        <v>24577.978999999999</v>
      </c>
      <c r="W26" s="133"/>
      <c r="X26" s="133"/>
      <c r="Y26" s="105">
        <f t="shared" ref="Y26:Y28" si="14">Y14/1000</f>
        <v>24373.741000000002</v>
      </c>
      <c r="Z26" s="133"/>
      <c r="AA26" s="133"/>
      <c r="AB26" s="105">
        <f t="shared" ref="AB26:AB28" si="15">AB14/1000</f>
        <v>24113.91</v>
      </c>
      <c r="AC26" s="133"/>
      <c r="AD26" s="133"/>
      <c r="AE26" s="105">
        <f t="shared" ref="AE26:AE28" si="16">AE14/1000</f>
        <v>24409.617999999999</v>
      </c>
      <c r="AF26" s="133"/>
      <c r="AG26" s="133"/>
      <c r="AH26" s="105">
        <f t="shared" ref="AH26:AH28" si="17">AH14/1000</f>
        <v>24108.769</v>
      </c>
      <c r="AI26" s="133"/>
      <c r="AJ26" s="133"/>
      <c r="AK26" s="105">
        <f t="shared" ref="AK26:AK28" si="18">AK14/1000</f>
        <v>23784.607</v>
      </c>
      <c r="AL26" s="133"/>
      <c r="AM26" s="133"/>
      <c r="AN26" s="105">
        <f t="shared" ref="AN26:AN28" si="19">AN14/1000</f>
        <v>23230.07</v>
      </c>
      <c r="AO26" s="133"/>
      <c r="AP26" s="133"/>
      <c r="AQ26" s="105">
        <f t="shared" ref="AQ26:AQ28" si="20">AQ14/1000</f>
        <v>22181.667000000001</v>
      </c>
      <c r="AR26" s="133"/>
      <c r="AS26" s="133"/>
      <c r="AT26" s="116">
        <f t="shared" ref="AT26:AT28" si="21">AT14/1000</f>
        <v>21251.053</v>
      </c>
      <c r="AU26" s="133"/>
      <c r="AV26" s="133"/>
      <c r="AW26" s="116">
        <f>AW14/1000</f>
        <v>20475.133999999998</v>
      </c>
    </row>
    <row r="27" spans="1:49">
      <c r="A27" s="110" t="s">
        <v>142</v>
      </c>
      <c r="B27" s="111"/>
      <c r="C27" s="111"/>
      <c r="D27" s="105">
        <f t="shared" si="7"/>
        <v>0</v>
      </c>
      <c r="E27" s="133"/>
      <c r="F27" s="133"/>
      <c r="G27" s="105">
        <f t="shared" si="8"/>
        <v>0</v>
      </c>
      <c r="H27" s="133"/>
      <c r="I27" s="133"/>
      <c r="J27" s="105">
        <f t="shared" si="9"/>
        <v>0</v>
      </c>
      <c r="K27" s="133"/>
      <c r="L27" s="133"/>
      <c r="M27" s="105">
        <f t="shared" si="10"/>
        <v>0</v>
      </c>
      <c r="N27" s="133"/>
      <c r="O27" s="133"/>
      <c r="P27" s="105">
        <f t="shared" si="11"/>
        <v>0</v>
      </c>
      <c r="Q27" s="133"/>
      <c r="R27" s="133"/>
      <c r="S27" s="105">
        <f t="shared" si="12"/>
        <v>0</v>
      </c>
      <c r="T27" s="133"/>
      <c r="U27" s="133"/>
      <c r="V27" s="105">
        <f t="shared" si="13"/>
        <v>0</v>
      </c>
      <c r="W27" s="133"/>
      <c r="X27" s="133"/>
      <c r="Y27" s="105">
        <f t="shared" si="14"/>
        <v>530.346</v>
      </c>
      <c r="Z27" s="133"/>
      <c r="AA27" s="133"/>
      <c r="AB27" s="105">
        <f t="shared" si="15"/>
        <v>1536.5989999999999</v>
      </c>
      <c r="AC27" s="133"/>
      <c r="AD27" s="133"/>
      <c r="AE27" s="105">
        <f t="shared" si="16"/>
        <v>2084.2379999999998</v>
      </c>
      <c r="AF27" s="133"/>
      <c r="AG27" s="133"/>
      <c r="AH27" s="105">
        <f t="shared" si="17"/>
        <v>2647.5419999999999</v>
      </c>
      <c r="AI27" s="133"/>
      <c r="AJ27" s="133"/>
      <c r="AK27" s="105">
        <f t="shared" si="18"/>
        <v>3347.6840000000002</v>
      </c>
      <c r="AL27" s="133"/>
      <c r="AM27" s="133"/>
      <c r="AN27" s="105">
        <f t="shared" si="19"/>
        <v>4263.1679999999997</v>
      </c>
      <c r="AO27" s="133"/>
      <c r="AP27" s="133"/>
      <c r="AQ27" s="105">
        <f t="shared" si="20"/>
        <v>5476.0550000000003</v>
      </c>
      <c r="AR27" s="133"/>
      <c r="AS27" s="133"/>
      <c r="AT27" s="116">
        <f t="shared" si="21"/>
        <v>6735.6620000000003</v>
      </c>
      <c r="AU27" s="133"/>
      <c r="AV27" s="133"/>
      <c r="AW27" s="116">
        <f>AW15/1000</f>
        <v>7695.6790000000001</v>
      </c>
    </row>
    <row r="28" spans="1:49">
      <c r="A28" s="110" t="s">
        <v>143</v>
      </c>
      <c r="B28" s="111"/>
      <c r="C28" s="111"/>
      <c r="D28" s="105">
        <f t="shared" si="7"/>
        <v>0</v>
      </c>
      <c r="E28" s="133"/>
      <c r="F28" s="133"/>
      <c r="G28" s="105">
        <f t="shared" si="8"/>
        <v>30194.631000000001</v>
      </c>
      <c r="H28" s="133"/>
      <c r="I28" s="133"/>
      <c r="J28" s="105">
        <f t="shared" si="9"/>
        <v>30349.092000000001</v>
      </c>
      <c r="K28" s="133"/>
      <c r="L28" s="133"/>
      <c r="M28" s="105">
        <f t="shared" si="10"/>
        <v>30719.401000000002</v>
      </c>
      <c r="N28" s="133"/>
      <c r="O28" s="133"/>
      <c r="P28" s="105">
        <f t="shared" si="11"/>
        <v>30770.591</v>
      </c>
      <c r="Q28" s="133"/>
      <c r="R28" s="133"/>
      <c r="S28" s="105">
        <f t="shared" si="12"/>
        <v>30882.080999999998</v>
      </c>
      <c r="T28" s="133"/>
      <c r="U28" s="133"/>
      <c r="V28" s="105">
        <f t="shared" si="13"/>
        <v>31009.253000000001</v>
      </c>
      <c r="W28" s="133"/>
      <c r="X28" s="133"/>
      <c r="Y28" s="105">
        <f t="shared" si="14"/>
        <v>31018.649000000001</v>
      </c>
      <c r="Z28" s="133"/>
      <c r="AA28" s="133"/>
      <c r="AB28" s="105">
        <f t="shared" si="15"/>
        <v>31267.791000000001</v>
      </c>
      <c r="AC28" s="133"/>
      <c r="AD28" s="133"/>
      <c r="AE28" s="105">
        <f t="shared" si="16"/>
        <v>31534.754000000001</v>
      </c>
      <c r="AF28" s="133"/>
      <c r="AG28" s="133"/>
      <c r="AH28" s="105">
        <f t="shared" si="17"/>
        <v>31476.951000000001</v>
      </c>
      <c r="AI28" s="133"/>
      <c r="AJ28" s="133"/>
      <c r="AK28" s="105">
        <f t="shared" si="18"/>
        <v>31440.210999999999</v>
      </c>
      <c r="AL28" s="133"/>
      <c r="AM28" s="133"/>
      <c r="AN28" s="105">
        <f t="shared" si="19"/>
        <v>31439.977999999999</v>
      </c>
      <c r="AO28" s="133"/>
      <c r="AP28" s="133"/>
      <c r="AQ28" s="105">
        <f t="shared" si="20"/>
        <v>31384.014999999999</v>
      </c>
      <c r="AR28" s="133"/>
      <c r="AS28" s="133"/>
      <c r="AT28" s="116">
        <f t="shared" si="21"/>
        <v>31520.088</v>
      </c>
      <c r="AU28" s="133"/>
      <c r="AV28" s="133"/>
      <c r="AW28" s="116">
        <f>AW16/1000</f>
        <v>31626.486000000001</v>
      </c>
    </row>
  </sheetData>
  <phoneticPr fontId="3" type="noConversion"/>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워크시트</vt:lpstr>
      </vt:variant>
      <vt:variant>
        <vt:i4>6</vt:i4>
      </vt:variant>
      <vt:variant>
        <vt:lpstr>이름 지정된 범위</vt:lpstr>
      </vt:variant>
      <vt:variant>
        <vt:i4>5</vt:i4>
      </vt:variant>
    </vt:vector>
  </HeadingPairs>
  <TitlesOfParts>
    <vt:vector size="11" baseType="lpstr">
      <vt:lpstr>E_cover</vt:lpstr>
      <vt:lpstr>Consolidated IS</vt:lpstr>
      <vt:lpstr>Consolidated BS</vt:lpstr>
      <vt:lpstr>Non-consolidated IS</vt:lpstr>
      <vt:lpstr>Non-consolidated BS</vt:lpstr>
      <vt:lpstr>Raw</vt:lpstr>
      <vt:lpstr>'Consolidated BS'!Print_Area</vt:lpstr>
      <vt:lpstr>'Consolidated IS'!Print_Area</vt:lpstr>
      <vt:lpstr>E_cover!Print_Area</vt:lpstr>
      <vt:lpstr>'Non-consolidated BS'!Print_Area</vt:lpstr>
      <vt:lpstr>'Non-consolidated IS'!Print_Area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이우석님(Ethan)/시너지혁신팀</dc:creator>
  <cp:lastModifiedBy>최주원님(RUNETERRA)/IR기획담당</cp:lastModifiedBy>
  <cp:lastPrinted>2021-04-27T00:57:34Z</cp:lastPrinted>
  <dcterms:created xsi:type="dcterms:W3CDTF">2021-02-02T13:18:44Z</dcterms:created>
  <dcterms:modified xsi:type="dcterms:W3CDTF">2021-08-10T06:04:28Z</dcterms:modified>
</cp:coreProperties>
</file>